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S:\_FSP\2024\formulare zpravy\"/>
    </mc:Choice>
  </mc:AlternateContent>
  <xr:revisionPtr revIDLastSave="0" documentId="13_ncr:1_{C7BF1991-3D7C-4021-B048-35AAE60E3A2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Zpráva FSP24+" sheetId="2" r:id="rId1"/>
    <sheet name="Přehled projektů FSP 24-26" sheetId="24" r:id="rId2"/>
    <sheet name="zmeny25" sheetId="23" state="hidden" r:id="rId3"/>
    <sheet name="DATA FSP" sheetId="9" state="hidden" r:id="rId4"/>
    <sheet name="Indikátory_datově" sheetId="17" state="hidden" r:id="rId5"/>
    <sheet name="Cílový stav 25-datově" sheetId="18" state="hidden" r:id="rId6"/>
  </sheets>
  <definedNames>
    <definedName name="_xlnm._FilterDatabase" localSheetId="1" hidden="1">'Přehled projektů FSP 24-26'!$A$2:$AB$18</definedName>
    <definedName name="_xlnm._FilterDatabase" localSheetId="0" hidden="1">'Zpráva FSP24+'!$B$1:$N$36</definedName>
    <definedName name="Data_KT">#REF!</definedName>
    <definedName name="IP">#REF!</definedName>
    <definedName name="_xlnm.Print_Titles" localSheetId="1">'Přehled projektů FSP 24-26'!$2:$2</definedName>
    <definedName name="_xlnm.Print_Area" localSheetId="1">'Přehled projektů FSP 24-26'!$A$1:$AB$19</definedName>
    <definedName name="_xlnm.Print_Area" localSheetId="0">'Zpráva FSP24+'!$A$1:$N$74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1" i="2" l="1"/>
  <c r="C58" i="2"/>
  <c r="H7" i="9"/>
  <c r="F7" i="9"/>
  <c r="F42" i="2" l="1"/>
  <c r="F41" i="2"/>
  <c r="B7" i="2"/>
  <c r="F19" i="9"/>
  <c r="E19" i="9"/>
  <c r="F39" i="2"/>
  <c r="G5" i="9"/>
  <c r="G6" i="9"/>
  <c r="G7" i="9"/>
  <c r="G8" i="9"/>
  <c r="G9" i="9"/>
  <c r="G10" i="9"/>
  <c r="I10" i="9" s="1"/>
  <c r="G11" i="9"/>
  <c r="I11" i="9" s="1"/>
  <c r="G12" i="9"/>
  <c r="I12" i="9" s="1"/>
  <c r="G13" i="9"/>
  <c r="I13" i="9" s="1"/>
  <c r="G14" i="9"/>
  <c r="I14" i="9" s="1"/>
  <c r="G15" i="9"/>
  <c r="I15" i="9" s="1"/>
  <c r="G16" i="9"/>
  <c r="I16" i="9" s="1"/>
  <c r="G17" i="9"/>
  <c r="G18" i="9"/>
  <c r="G4" i="9"/>
  <c r="G19" i="9" l="1"/>
  <c r="I17" i="9"/>
  <c r="I18" i="9"/>
  <c r="I4" i="9"/>
  <c r="H19" i="9"/>
  <c r="I9" i="9"/>
  <c r="I7" i="9"/>
  <c r="I8" i="9"/>
  <c r="I6" i="9"/>
  <c r="I5" i="9"/>
  <c r="I19" i="9" l="1"/>
  <c r="C42" i="2" l="1"/>
  <c r="C41" i="2"/>
  <c r="I41" i="2" s="1"/>
  <c r="C39" i="2"/>
  <c r="I42" i="2" l="1"/>
  <c r="I39" i="2"/>
  <c r="F40" i="2"/>
  <c r="F43" i="2" s="1"/>
  <c r="C40" i="2"/>
  <c r="I40" i="2" l="1"/>
  <c r="I43" i="2" s="1"/>
  <c r="M35" i="2"/>
  <c r="D35" i="2"/>
  <c r="G12" i="2"/>
  <c r="G11" i="2"/>
  <c r="G10" i="2"/>
  <c r="C9" i="2"/>
  <c r="V19" i="24"/>
  <c r="T19" i="24"/>
  <c r="S19" i="24"/>
  <c r="Q19" i="24"/>
  <c r="O19" i="24"/>
  <c r="N19" i="24"/>
  <c r="L19" i="24"/>
  <c r="J19" i="24"/>
  <c r="I19" i="24"/>
  <c r="AA18" i="24"/>
  <c r="Y18" i="24"/>
  <c r="X18" i="24"/>
  <c r="U18" i="24"/>
  <c r="W18" i="24" s="1"/>
  <c r="P18" i="24"/>
  <c r="R18" i="24" s="1"/>
  <c r="K18" i="24"/>
  <c r="M18" i="24" s="1"/>
  <c r="AA17" i="24"/>
  <c r="Y17" i="24"/>
  <c r="X17" i="24"/>
  <c r="W17" i="24"/>
  <c r="U17" i="24"/>
  <c r="P17" i="24"/>
  <c r="R17" i="24" s="1"/>
  <c r="M17" i="24"/>
  <c r="K17" i="24"/>
  <c r="Z17" i="24" s="1"/>
  <c r="AB17" i="24" s="1"/>
  <c r="AA16" i="24"/>
  <c r="Y16" i="24"/>
  <c r="X16" i="24"/>
  <c r="U16" i="24"/>
  <c r="W16" i="24" s="1"/>
  <c r="P16" i="24"/>
  <c r="R16" i="24" s="1"/>
  <c r="K16" i="24"/>
  <c r="M16" i="24" s="1"/>
  <c r="AA15" i="24"/>
  <c r="Y15" i="24"/>
  <c r="X15" i="24"/>
  <c r="U15" i="24"/>
  <c r="W15" i="24" s="1"/>
  <c r="P15" i="24"/>
  <c r="R15" i="24" s="1"/>
  <c r="K15" i="24"/>
  <c r="M15" i="24" s="1"/>
  <c r="AA14" i="24"/>
  <c r="Y14" i="24"/>
  <c r="X14" i="24"/>
  <c r="U14" i="24"/>
  <c r="W14" i="24" s="1"/>
  <c r="P14" i="24"/>
  <c r="R14" i="24" s="1"/>
  <c r="K14" i="24"/>
  <c r="M14" i="24" s="1"/>
  <c r="AA13" i="24"/>
  <c r="Y13" i="24"/>
  <c r="X13" i="24"/>
  <c r="W13" i="24"/>
  <c r="U13" i="24"/>
  <c r="P13" i="24"/>
  <c r="R13" i="24" s="1"/>
  <c r="M13" i="24"/>
  <c r="K13" i="24"/>
  <c r="Z13" i="24" s="1"/>
  <c r="AB13" i="24" s="1"/>
  <c r="AA12" i="24"/>
  <c r="Y12" i="24"/>
  <c r="X12" i="24"/>
  <c r="U12" i="24"/>
  <c r="W12" i="24" s="1"/>
  <c r="P12" i="24"/>
  <c r="R12" i="24" s="1"/>
  <c r="K12" i="24"/>
  <c r="M12" i="24" s="1"/>
  <c r="AA11" i="24"/>
  <c r="Y11" i="24"/>
  <c r="X11" i="24"/>
  <c r="U11" i="24"/>
  <c r="W11" i="24" s="1"/>
  <c r="R11" i="24"/>
  <c r="P11" i="24"/>
  <c r="K11" i="24"/>
  <c r="M11" i="24" s="1"/>
  <c r="AA10" i="24"/>
  <c r="Y10" i="24"/>
  <c r="X10" i="24"/>
  <c r="U10" i="24"/>
  <c r="W10" i="24" s="1"/>
  <c r="P10" i="24"/>
  <c r="R10" i="24" s="1"/>
  <c r="K10" i="24"/>
  <c r="M10" i="24" s="1"/>
  <c r="AA9" i="24"/>
  <c r="Y9" i="24"/>
  <c r="Z9" i="24" s="1"/>
  <c r="X9" i="24"/>
  <c r="W9" i="24"/>
  <c r="U9" i="24"/>
  <c r="P9" i="24"/>
  <c r="R9" i="24" s="1"/>
  <c r="M9" i="24"/>
  <c r="K9" i="24"/>
  <c r="AA8" i="24"/>
  <c r="Z8" i="24"/>
  <c r="AB8" i="24" s="1"/>
  <c r="Y8" i="24"/>
  <c r="X8" i="24"/>
  <c r="U8" i="24"/>
  <c r="W8" i="24" s="1"/>
  <c r="P8" i="24"/>
  <c r="R8" i="24" s="1"/>
  <c r="K8" i="24"/>
  <c r="M8" i="24" s="1"/>
  <c r="AA7" i="24"/>
  <c r="Y7" i="24"/>
  <c r="X7" i="24"/>
  <c r="U7" i="24"/>
  <c r="W7" i="24" s="1"/>
  <c r="R7" i="24"/>
  <c r="P7" i="24"/>
  <c r="K7" i="24"/>
  <c r="Z7" i="24" s="1"/>
  <c r="AB7" i="24" s="1"/>
  <c r="AA6" i="24"/>
  <c r="Y6" i="24"/>
  <c r="X6" i="24"/>
  <c r="W6" i="24"/>
  <c r="U6" i="24"/>
  <c r="P6" i="24"/>
  <c r="R6" i="24" s="1"/>
  <c r="M6" i="24"/>
  <c r="K6" i="24"/>
  <c r="Z6" i="24" s="1"/>
  <c r="AB6" i="24" s="1"/>
  <c r="AA5" i="24"/>
  <c r="Y5" i="24"/>
  <c r="X5" i="24"/>
  <c r="W5" i="24"/>
  <c r="U5" i="24"/>
  <c r="P5" i="24"/>
  <c r="R5" i="24" s="1"/>
  <c r="M5" i="24"/>
  <c r="K5" i="24"/>
  <c r="Z5" i="24" s="1"/>
  <c r="AB5" i="24" s="1"/>
  <c r="AA4" i="24"/>
  <c r="Y4" i="24"/>
  <c r="X4" i="24"/>
  <c r="U4" i="24"/>
  <c r="W4" i="24" s="1"/>
  <c r="R4" i="24"/>
  <c r="P4" i="24"/>
  <c r="K4" i="24"/>
  <c r="Z4" i="24" s="1"/>
  <c r="AB4" i="24" s="1"/>
  <c r="AA3" i="24"/>
  <c r="Y3" i="24"/>
  <c r="Y19" i="24" s="1"/>
  <c r="X3" i="24"/>
  <c r="X19" i="24" s="1"/>
  <c r="U3" i="24"/>
  <c r="U19" i="24" s="1"/>
  <c r="P3" i="24"/>
  <c r="P19" i="24" s="1"/>
  <c r="K3" i="24"/>
  <c r="K19" i="24" s="1"/>
  <c r="AA19" i="24" l="1"/>
  <c r="C43" i="2"/>
  <c r="W19" i="24"/>
  <c r="AB9" i="24"/>
  <c r="Z16" i="24"/>
  <c r="AB16" i="24" s="1"/>
  <c r="R3" i="24"/>
  <c r="R19" i="24" s="1"/>
  <c r="M4" i="24"/>
  <c r="Z11" i="24"/>
  <c r="AB11" i="24" s="1"/>
  <c r="Z15" i="24"/>
  <c r="AB15" i="24" s="1"/>
  <c r="M7" i="24"/>
  <c r="Z10" i="24"/>
  <c r="AB10" i="24" s="1"/>
  <c r="Z14" i="24"/>
  <c r="AB14" i="24" s="1"/>
  <c r="Z18" i="24"/>
  <c r="AB18" i="24" s="1"/>
  <c r="Z12" i="24"/>
  <c r="AB12" i="24" s="1"/>
  <c r="Z3" i="24"/>
  <c r="M3" i="24"/>
  <c r="M19" i="24" l="1"/>
  <c r="AB3" i="24"/>
  <c r="AB19" i="24" s="1"/>
  <c r="Z19" i="24"/>
  <c r="C25" i="2" l="1"/>
  <c r="M34" i="2" l="1"/>
  <c r="D34" i="2"/>
  <c r="M33" i="2"/>
  <c r="D33" i="2"/>
  <c r="C23" i="2" l="1"/>
  <c r="C24" i="2"/>
  <c r="G40" i="2" l="1"/>
  <c r="G43" i="2" s="1"/>
  <c r="C27" i="2" l="1"/>
  <c r="C30" i="2"/>
  <c r="I30" i="2"/>
  <c r="I27" i="2" l="1"/>
  <c r="C26" i="2"/>
  <c r="I26" i="2"/>
  <c r="C28" i="2"/>
  <c r="I25" i="2"/>
  <c r="I24" i="2"/>
  <c r="C29" i="2" l="1"/>
  <c r="I29" i="2" l="1"/>
  <c r="I28" i="2"/>
  <c r="I23" i="2"/>
  <c r="K40" i="2" l="1"/>
  <c r="K43" i="2" s="1"/>
  <c r="M42" i="2" l="1"/>
  <c r="M39" i="2" l="1"/>
  <c r="M41" i="2"/>
  <c r="M40" i="2"/>
  <c r="M43" i="2" l="1"/>
</calcChain>
</file>

<file path=xl/sharedStrings.xml><?xml version="1.0" encoding="utf-8"?>
<sst xmlns="http://schemas.openxmlformats.org/spreadsheetml/2006/main" count="322" uniqueCount="223">
  <si>
    <t>Jihočeské univerzity v Českých Budějovicích</t>
  </si>
  <si>
    <t>1 Základní informace</t>
  </si>
  <si>
    <t>Jméno a příjmení:</t>
  </si>
  <si>
    <t>Email:</t>
  </si>
  <si>
    <t>2 Zpráva o průběhu řešení projektu</t>
  </si>
  <si>
    <t xml:space="preserve">Změny </t>
  </si>
  <si>
    <t>Č.</t>
  </si>
  <si>
    <t>2.1</t>
  </si>
  <si>
    <t>2.2</t>
  </si>
  <si>
    <t>číslo:</t>
  </si>
  <si>
    <t>Projekt:</t>
  </si>
  <si>
    <t xml:space="preserve"> NEJDŘÍVE VYPLŇTE ČÍSLO PROJEKTU</t>
  </si>
  <si>
    <t>Pokyny:</t>
  </si>
  <si>
    <t>seznam 
projektů ZDE</t>
  </si>
  <si>
    <t>3 Rozpočet projektu (v Kč)</t>
  </si>
  <si>
    <t>Období (rok)</t>
  </si>
  <si>
    <t>Datum změny</t>
  </si>
  <si>
    <t xml:space="preserve">3 Celkem </t>
  </si>
  <si>
    <t>Závěrečná zpráva</t>
  </si>
  <si>
    <t>s termínem předložení:</t>
  </si>
  <si>
    <t>Součást</t>
  </si>
  <si>
    <t>NS</t>
  </si>
  <si>
    <t>KP</t>
  </si>
  <si>
    <t>A</t>
  </si>
  <si>
    <t>Vysvětlivky</t>
  </si>
  <si>
    <r>
      <rPr>
        <sz val="7"/>
        <color rgb="FF00B050"/>
        <rFont val="Clara Sans"/>
        <charset val="238"/>
      </rPr>
      <t>OK</t>
    </r>
    <r>
      <rPr>
        <sz val="7"/>
        <color theme="1" tint="0.499984740745262"/>
        <rFont val="Clara Sans"/>
        <charset val="238"/>
      </rPr>
      <t xml:space="preserve"> = čerpání rozpočtu proběhlo v pořádku.</t>
    </r>
  </si>
  <si>
    <t>součást</t>
  </si>
  <si>
    <t>název</t>
  </si>
  <si>
    <t>NIV [v kč]</t>
  </si>
  <si>
    <t>INV [v kč]</t>
  </si>
  <si>
    <t>CELKEM [v kč]</t>
  </si>
  <si>
    <t>č</t>
  </si>
  <si>
    <t>NIV osobní</t>
  </si>
  <si>
    <t>NIV věcné</t>
  </si>
  <si>
    <t>NIV celkem</t>
  </si>
  <si>
    <t>INV celkem</t>
  </si>
  <si>
    <t>Celkem rozpočet</t>
  </si>
  <si>
    <t>označení projektu</t>
  </si>
  <si>
    <t>pořadové číslo</t>
  </si>
  <si>
    <t>název zkráceně</t>
  </si>
  <si>
    <t>TA</t>
  </si>
  <si>
    <t>KP 2</t>
  </si>
  <si>
    <t>KP 3</t>
  </si>
  <si>
    <t>ZDROJ</t>
  </si>
  <si>
    <t>Řešitel projektu:</t>
  </si>
  <si>
    <t>Pokud došlo v průběhu řešení ke změnám, uveďte je, vysvětlete příčinu.</t>
  </si>
  <si>
    <t>2. Neinvestiční prostředky (NIV)</t>
  </si>
  <si>
    <t>1. Investiční prostředky (INV)</t>
  </si>
  <si>
    <t xml:space="preserve">     2.2 Věcné NIV</t>
  </si>
  <si>
    <t xml:space="preserve">     2.1 Osobní NIV (vč. odvodů poj.)</t>
  </si>
  <si>
    <t>1.</t>
  </si>
  <si>
    <t>Čerpáno [v Kč]</t>
  </si>
  <si>
    <t>Zbylé prostředky [v Kč]</t>
  </si>
  <si>
    <t>Prostředky pro realizaci [v Kč]</t>
  </si>
  <si>
    <t>Změny [v Kč] *</t>
  </si>
  <si>
    <t>osobní NIV</t>
  </si>
  <si>
    <t>Věcné NIV</t>
  </si>
  <si>
    <t>4 Popis položek rozpočtu, které byly čerpány - prokázání přímé souvislosti výdajů se schváleným záměrem a projektovými aktivitami</t>
  </si>
  <si>
    <t>5 Seznam příloh</t>
  </si>
  <si>
    <t>Popis a odůvodnění změny</t>
  </si>
  <si>
    <r>
      <rPr>
        <sz val="7"/>
        <color rgb="FFC00000"/>
        <rFont val="Clara Sans"/>
        <charset val="238"/>
      </rPr>
      <t>Chyba/Přečerpáno</t>
    </r>
    <r>
      <rPr>
        <sz val="7"/>
        <color theme="1" tint="0.499984740745262"/>
        <rFont val="Clara Sans"/>
        <charset val="238"/>
      </rPr>
      <t xml:space="preserve"> = chyba v zadání, nebo nebyla provedena změna a bylo vyčerpáno více, než bylo přiděleno. </t>
    </r>
  </si>
  <si>
    <r>
      <rPr>
        <sz val="7"/>
        <color theme="5" tint="-0.249977111117893"/>
        <rFont val="Clara Sans"/>
        <charset val="238"/>
      </rPr>
      <t>Nedočerpáno</t>
    </r>
    <r>
      <rPr>
        <sz val="7"/>
        <color theme="1" tint="0.499984740745262"/>
        <rFont val="Clara Sans"/>
        <charset val="238"/>
      </rPr>
      <t xml:space="preserve"> = nebyly utraceny všechny přidělené prostředky.</t>
    </r>
  </si>
  <si>
    <t>FROV</t>
  </si>
  <si>
    <t>PF</t>
  </si>
  <si>
    <t>REK</t>
  </si>
  <si>
    <t>TF</t>
  </si>
  <si>
    <t>ZSF</t>
  </si>
  <si>
    <t>ok</t>
  </si>
  <si>
    <t>Vyplňujte pouze bílá pole, ostatní buňky se vyplňují automaticky. Vybrané buňky fungují jako výběr ze seznamu. Buňky mají omezený počet znaků k zobrazení, vyplňujte tedy informace tak, aby byly po vytištění kompletně viditelné. Pro "odřádkování" použijte klávesy "ALT" a "ENTER".</t>
  </si>
  <si>
    <t>Plnění indikátorů</t>
  </si>
  <si>
    <t>Název</t>
  </si>
  <si>
    <t>Zdroj ověření</t>
  </si>
  <si>
    <t xml:space="preserve">Popis naplnění záměru projektu </t>
  </si>
  <si>
    <t>Č. projektu</t>
  </si>
  <si>
    <t>Datum a podpis:</t>
  </si>
  <si>
    <t>Řešitel</t>
  </si>
  <si>
    <t>Indikátor 1</t>
  </si>
  <si>
    <t>Indikátor 2</t>
  </si>
  <si>
    <t>Indikátor 3</t>
  </si>
  <si>
    <t>Indikátor 4</t>
  </si>
  <si>
    <t>Indikátor 5</t>
  </si>
  <si>
    <t>Indikátor 6</t>
  </si>
  <si>
    <t>Indikátor 7</t>
  </si>
  <si>
    <t>Průběžná zpráva</t>
  </si>
  <si>
    <t>Popište do jaké míry byl projektový záměr v daném roce naplněn, případně i důvody, proč se nepodařilo záměr zcela splnit.</t>
  </si>
  <si>
    <t>Vyplňte dosažené výše indikátorů ke stanovenému termínu pro ukončení realizace projektů. U každého indikátoru uveďte zdroj pro jeho ověření!</t>
  </si>
  <si>
    <t>V případě podrobného členění uveďte i částky, v případě společných projektů částky dle součástí. (změny oproti žádosti uveďte do soupisu změn)</t>
  </si>
  <si>
    <t>Příkazce operace
(u společných projektů více součástí příkazce za podávající součást):</t>
  </si>
  <si>
    <t>Správce rozpočtu
(u společných projektů více součástí správce za podávající součást):</t>
  </si>
  <si>
    <t xml:space="preserve">0 Identifikace zprávy </t>
  </si>
  <si>
    <t>rstemberkova@jcu.cz</t>
  </si>
  <si>
    <t>Ing. Vladimír Nedopil</t>
  </si>
  <si>
    <t>vnedopil@frov.jcu.cz</t>
  </si>
  <si>
    <t>KaM</t>
  </si>
  <si>
    <t>MUDr. Mgr. Marcela Míková, Ph.D.</t>
  </si>
  <si>
    <t>mmikova@zsf.jcu.cz</t>
  </si>
  <si>
    <t>CIT</t>
  </si>
  <si>
    <t>Celkem</t>
  </si>
  <si>
    <t>Zbudované, modernizované a inovované prostory</t>
  </si>
  <si>
    <t>Členství v Asociaci společenské odpovědnosti</t>
  </si>
  <si>
    <t>Indikátor 8</t>
  </si>
  <si>
    <t>RNDr. Josef Milota</t>
  </si>
  <si>
    <t>FZT</t>
  </si>
  <si>
    <t>bartos@fzt.jcu.cz</t>
  </si>
  <si>
    <t>RNDr. et Mgr. Růžena Štemberková, Ph.D., MPA</t>
  </si>
  <si>
    <t>milota@jcu.cz</t>
  </si>
  <si>
    <t>* Změny pro INV jsou povoleny, a to na základě žádosti schválené rektorem JU. Osobní náklady je možné bez schválení měnit pouze v souhrnné výši max. do 20 % celkových NIV prostředků.</t>
  </si>
  <si>
    <t>změna</t>
  </si>
  <si>
    <t>datum</t>
  </si>
  <si>
    <t>Převod prostředků</t>
  </si>
  <si>
    <t>Investiční prostředky</t>
  </si>
  <si>
    <t>Neinvestiční prostředky celkem</t>
  </si>
  <si>
    <t>ostatní náklady</t>
  </si>
  <si>
    <t>Podrobné zdůvodnění převodu prostředků, resp. zdůvodnění čerpání převedených prostředků</t>
  </si>
  <si>
    <t>osobní náklady (vč. odvodů a poj.)</t>
  </si>
  <si>
    <t>kvestor@jcu.cz</t>
  </si>
  <si>
    <t>Fond strategických priorit 2024-2026</t>
  </si>
  <si>
    <t>FSP 2024-2026 -  přehled projektů vybraných k realizaci, schváleno Vedením JU a kolegiem rektora JU 3. 10. 2023</t>
  </si>
  <si>
    <t>č. projektu</t>
  </si>
  <si>
    <t>Program PPSŘ/FSP</t>
  </si>
  <si>
    <t>Fakulta/součást</t>
  </si>
  <si>
    <t>Název návrhu</t>
  </si>
  <si>
    <t>kontakt</t>
  </si>
  <si>
    <t>Doba realizace od</t>
  </si>
  <si>
    <t>Dobarealizace do</t>
  </si>
  <si>
    <t>2024 NIV osobní</t>
  </si>
  <si>
    <t>2024 NIV ostatní</t>
  </si>
  <si>
    <t>2024 NIV celkem</t>
  </si>
  <si>
    <t>2024 INV</t>
  </si>
  <si>
    <t>2024 Celkem</t>
  </si>
  <si>
    <t>2025 NIV osobní</t>
  </si>
  <si>
    <t>2025 NIV ostatní</t>
  </si>
  <si>
    <t>2025 NIV celkem</t>
  </si>
  <si>
    <t>2025 INV</t>
  </si>
  <si>
    <t>2025 Celkem</t>
  </si>
  <si>
    <t>2026 NIV osobní</t>
  </si>
  <si>
    <t>2026 NIV ostatní</t>
  </si>
  <si>
    <t>2026 NIV celkem</t>
  </si>
  <si>
    <t>2026 INV</t>
  </si>
  <si>
    <t>2026 Celkem</t>
  </si>
  <si>
    <t>NIV osobní celkem</t>
  </si>
  <si>
    <t>NIV ostatní celkem</t>
  </si>
  <si>
    <t>INV Celkem</t>
  </si>
  <si>
    <t>FSP</t>
  </si>
  <si>
    <t>Modernizace vybavení menzy JU</t>
  </si>
  <si>
    <t>Implementace ocenění HR AWARD v letech 2024-2026</t>
  </si>
  <si>
    <t>Podpora projekční přípravy projektů v oblasti energetických úspor a instalací zdrojů OZE</t>
  </si>
  <si>
    <t>SMART, udržitelná JU – etapa II</t>
  </si>
  <si>
    <t>Studentské aktivity podporující udržitelnost JU a plnění cílů SDGs (otevřený projekt)</t>
  </si>
  <si>
    <t>Podpora rozvoje sportovních a společenských aktivit na JU s přesahem do veřejného prostoru</t>
  </si>
  <si>
    <t>Podpora projekční přípravy strategických investičních projektů FROV JU / LRI CENAKVA</t>
  </si>
  <si>
    <t>Úpravy areálu MEVPIS – II. etapa / Posilování společenské odpovědnosti v kontextu globálních klimatických změn</t>
  </si>
  <si>
    <t>jkolecek@frov.jcu.cz</t>
  </si>
  <si>
    <t xml:space="preserve">Rozšíření spisové služby o funkcionality potřebné k realizace DEPO </t>
  </si>
  <si>
    <t>ekrlin@jcu.cz</t>
  </si>
  <si>
    <t>Vybudování záložní serverovny pro centralizované služby JU</t>
  </si>
  <si>
    <t>Založení a rozvoj nového teologického a religionistického časopisu v angličtině KS Studies</t>
  </si>
  <si>
    <t>doc. ThDr. Rudolf Svoboda, Th.D.</t>
  </si>
  <si>
    <t>svobodar@tf.jcu.cz</t>
  </si>
  <si>
    <t>SLNO-podpora rozvoje a udržitelnosti centra</t>
  </si>
  <si>
    <t>Mgr. František Dolák, Ph.D.</t>
  </si>
  <si>
    <t>fdolak@zsf.jcu.cz</t>
  </si>
  <si>
    <t>Rozvoj výuky preklinických předmětů - funkční anatomie a kineziologie</t>
  </si>
  <si>
    <t>Rozvoj transferu znalostí na Jihočeské univerzitě</t>
  </si>
  <si>
    <t>Kofinancování rekonstrukce budov PFJU „Dukelská“</t>
  </si>
  <si>
    <t>doc. RNDr. Helena Koldová, Ph.D.</t>
  </si>
  <si>
    <t>hbinter@pf.jcu.cz</t>
  </si>
  <si>
    <t xml:space="preserve">Podpora financování přípravy projektové dokumentace a výstavby Centra SMART AGRITECH </t>
  </si>
  <si>
    <t>doc. RNDr. Petr Bartoš, Ph.D.</t>
  </si>
  <si>
    <t>CELKEM</t>
  </si>
  <si>
    <t>Ing. Michal Hojdekr, Ph.D., MBA</t>
  </si>
  <si>
    <t>Bc. Eduard Krlín</t>
  </si>
  <si>
    <t>Implementace Revidovaného Akčního plánu HRS4R</t>
  </si>
  <si>
    <t>Příprava na hodnocení a zavedení doporučení</t>
  </si>
  <si>
    <t>Obnovená "certifikace" pro JU</t>
  </si>
  <si>
    <t>Instalované udržitelné prvky v kampusu /budovách JU</t>
  </si>
  <si>
    <t>Počet organizovaných, či spoluorganizovaných kulturních, společenských a sportovních akcí</t>
  </si>
  <si>
    <t>Podpora propagace zdravého životního stylu (sportovní aktivity, strava apod.)</t>
  </si>
  <si>
    <t>Počet příspěvků o univerzitě v médiích</t>
  </si>
  <si>
    <t>Počet smluv s pracovišti, kde studenti vykonávají praxe</t>
  </si>
  <si>
    <t>Počet smluv o spolupráci se strategickými partnery</t>
  </si>
  <si>
    <t>Počet realizovaných projektů a jiných strategických opatření centrálního charakteru za účelem snížení spotřeby a efektivnějšího využití energií (elektrická, tepelná energie, plyn, voda)</t>
  </si>
  <si>
    <t>Studentský udržitelný projekt</t>
  </si>
  <si>
    <t>Počet realizovaných projektů a jiných strategických opatření centrálního charakteru
za účelem snížení spotřeby a efektivnějšího využití energií (elektrická, tepelná energie, plyn, voda)</t>
  </si>
  <si>
    <t>Podpořená infrastruktura</t>
  </si>
  <si>
    <t>Aktivity investiční strategie</t>
  </si>
  <si>
    <t>Počet funkcionalit</t>
  </si>
  <si>
    <t>Zprovozněné vybavení záložní serverovny</t>
  </si>
  <si>
    <t>Zprovozněná záložní serverovna</t>
  </si>
  <si>
    <t>Spuštění webu a redakčního systému</t>
  </si>
  <si>
    <t>Vydání čísla časopisu</t>
  </si>
  <si>
    <t>Nákup specializovaného SW</t>
  </si>
  <si>
    <t>Propagace výsledků</t>
  </si>
  <si>
    <t>ODV portfolio</t>
  </si>
  <si>
    <t>Podpořené subjekty FO i PO, časový rozsah služby musí být vyšší než 8 hodin</t>
  </si>
  <si>
    <t xml:space="preserve">Realizace plánu investičních aktivit </t>
  </si>
  <si>
    <t>Rekonstrukce budovy</t>
  </si>
  <si>
    <t>PaedDr. Jiří Koleček</t>
  </si>
  <si>
    <t>mmercakova@jcu.cz</t>
  </si>
  <si>
    <t>Ing. Michaela Merčáková</t>
  </si>
  <si>
    <t>Přemístění/upgrade optických vláken</t>
  </si>
  <si>
    <t>Zpráva o řešení projektu FSP 2024-2026, za rok realizace 2025</t>
  </si>
  <si>
    <t>31. ledna 2026</t>
  </si>
  <si>
    <t>Plánovaný stav 2025</t>
  </si>
  <si>
    <t>Stav plnění v roce 2025</t>
  </si>
  <si>
    <t>Schválené prostředky
na rok 2025 [v Kč]</t>
  </si>
  <si>
    <t>Částky k převodu do dalšího roku řešení projektu (do roku 2026)</t>
  </si>
  <si>
    <t>5 Žádost o převod nedočerpaných prostředků FSP na navazující/pokračující projekt v roce 2026</t>
  </si>
  <si>
    <t>V případě, že řešitel žádá o převod prostředků k dočerpání v roce 2026</t>
  </si>
  <si>
    <t>Přesun NIV prostředků (ostatní náklady) ve výši 100 000 kč na projekt č. 6</t>
  </si>
  <si>
    <t>Přesun investičních prostředků do neinvestičních v letech řešení 2025 a 2026</t>
  </si>
  <si>
    <t>Přesun NIV prostředků ve výši 100 000 Kč z projektu č.3</t>
  </si>
  <si>
    <t>Přesun NIV prostředků (ostatní náklady) ve výši 220 000 Kč z projektu č. 3</t>
  </si>
  <si>
    <t>Přesun NIV prostředků (ostatní náklady) ve výši 220 000 Kč na projekt č. 6</t>
  </si>
  <si>
    <t xml:space="preserve">Přesun NIV prostředků, ostatních nákladů, ve výši 500 000 Kč na projekt č. 6 </t>
  </si>
  <si>
    <t>Přesun NIV prostředků, ostatních nákladů, ve výši 500 000 Kč z projektu č. 4</t>
  </si>
  <si>
    <t>Změna rozpočtu - přesun veškerých INV prostředků roku 2026 ve výši 750 000 Kč do roku 2025</t>
  </si>
  <si>
    <t>přesun INV prostředků ve výši 2 500 000 Kč na projekt č.4. Touto změnou došlo k ukončení realizace projektu.</t>
  </si>
  <si>
    <t>Přesun prostředků z projektu č. 15. Rozvržení: INV 1 250 000 Kč, NIV věcné náklady 1 250 000 Kč.</t>
  </si>
  <si>
    <t>Převedeno k dočerpání z roku 2024 [v Kč]</t>
  </si>
  <si>
    <t>Typ zprávy za 2025</t>
  </si>
  <si>
    <t>Nespotřebované prostředky z roku 2024 byly převedeny na projekt č.4 v plné výši</t>
  </si>
  <si>
    <t>Na projekt č.4 byly převedeny nespotřebované prostředky z roku 2024 z projektů č.5 a 15 v celkové výši 3 679 637,30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</si>
</sst>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"/>
    <numFmt numFmtId="165" formatCode="#,##0.00_ ;\-#,##0.00\ "/>
    <numFmt numFmtId="166" formatCode="[$-F800]dddd\,\ mmmm\ dd\,\ yyyy"/>
    <numFmt numFmtId="167" formatCode="0;\-0;;@"/>
  </numFmts>
  <fonts count="9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Clara Sans"/>
      <charset val="238"/>
    </font>
    <font>
      <sz val="10"/>
      <name val="Arial"/>
      <family val="2"/>
      <charset val="238"/>
    </font>
    <font>
      <sz val="11"/>
      <name val="Clara Sans"/>
      <charset val="238"/>
    </font>
    <font>
      <b/>
      <sz val="11"/>
      <name val="Clara Sans"/>
      <charset val="238"/>
    </font>
    <font>
      <b/>
      <i/>
      <sz val="8"/>
      <name val="Clara Sans"/>
      <charset val="238"/>
    </font>
    <font>
      <sz val="8"/>
      <name val="Clara Sans"/>
      <charset val="238"/>
    </font>
    <font>
      <i/>
      <sz val="8"/>
      <name val="Clara Sans"/>
      <charset val="238"/>
    </font>
    <font>
      <sz val="14"/>
      <name val="Clara Sans"/>
      <charset val="238"/>
    </font>
    <font>
      <sz val="9"/>
      <name val="Clara Sans"/>
      <charset val="238"/>
    </font>
    <font>
      <b/>
      <sz val="8"/>
      <name val="Clara Sans"/>
      <charset val="238"/>
    </font>
    <font>
      <i/>
      <sz val="7"/>
      <name val="Clara Sans"/>
      <charset val="238"/>
    </font>
    <font>
      <b/>
      <i/>
      <u val="double"/>
      <sz val="8"/>
      <name val="Clara Sans"/>
      <charset val="238"/>
    </font>
    <font>
      <sz val="18"/>
      <name val="Clara Sans"/>
      <charset val="238"/>
    </font>
    <font>
      <sz val="7"/>
      <name val="Clara Sans"/>
      <charset val="238"/>
    </font>
    <font>
      <u/>
      <sz val="10"/>
      <color theme="10"/>
      <name val="Arial"/>
      <family val="2"/>
      <charset val="238"/>
    </font>
    <font>
      <b/>
      <sz val="14"/>
      <color rgb="FFE00034"/>
      <name val="Clara Sans"/>
      <charset val="238"/>
    </font>
    <font>
      <sz val="8"/>
      <color rgb="FFE00034"/>
      <name val="Clara Sans"/>
      <charset val="238"/>
    </font>
    <font>
      <sz val="12"/>
      <color rgb="FF939598"/>
      <name val="Clara Sans"/>
      <charset val="238"/>
    </font>
    <font>
      <b/>
      <sz val="11"/>
      <color rgb="FFE00034"/>
      <name val="Clara Sans"/>
      <charset val="238"/>
    </font>
    <font>
      <sz val="8"/>
      <color theme="1" tint="0.499984740745262"/>
      <name val="Clara Sans"/>
      <charset val="238"/>
    </font>
    <font>
      <sz val="14"/>
      <color rgb="FFE00034"/>
      <name val="Clara Sans"/>
      <charset val="238"/>
    </font>
    <font>
      <i/>
      <sz val="8"/>
      <color rgb="FF939598"/>
      <name val="Clara Sans"/>
      <charset val="238"/>
    </font>
    <font>
      <i/>
      <sz val="8"/>
      <color theme="3"/>
      <name val="Clara Sans"/>
      <charset val="238"/>
    </font>
    <font>
      <sz val="10"/>
      <color rgb="FFE00034"/>
      <name val="Clara Sans"/>
      <charset val="238"/>
    </font>
    <font>
      <b/>
      <sz val="8"/>
      <color rgb="FFE00034"/>
      <name val="Clara Sans"/>
      <charset val="238"/>
    </font>
    <font>
      <sz val="11"/>
      <color rgb="FF595959"/>
      <name val="Clara Sans"/>
      <charset val="238"/>
    </font>
    <font>
      <b/>
      <sz val="20"/>
      <color rgb="FFE00034"/>
      <name val="Clara Sans"/>
      <charset val="238"/>
    </font>
    <font>
      <sz val="8"/>
      <color theme="3"/>
      <name val="Clara Sans"/>
      <charset val="238"/>
    </font>
    <font>
      <sz val="7"/>
      <color theme="1" tint="0.499984740745262"/>
      <name val="Clara Sans"/>
      <charset val="238"/>
    </font>
    <font>
      <b/>
      <u/>
      <sz val="8"/>
      <name val="Clara Sans"/>
      <charset val="238"/>
    </font>
    <font>
      <sz val="10"/>
      <name val="Arial"/>
      <family val="2"/>
      <charset val="238"/>
    </font>
    <font>
      <sz val="10"/>
      <color theme="1" tint="0.499984740745262"/>
      <name val="Clara Sans"/>
      <charset val="238"/>
    </font>
    <font>
      <sz val="7"/>
      <color rgb="FFC00000"/>
      <name val="Clara Sans"/>
      <charset val="238"/>
    </font>
    <font>
      <sz val="7"/>
      <color theme="5" tint="-0.249977111117893"/>
      <name val="Clara Sans"/>
      <charset val="238"/>
    </font>
    <font>
      <sz val="7"/>
      <color rgb="FF00B050"/>
      <name val="Clara Sans"/>
      <charset val="238"/>
    </font>
    <font>
      <i/>
      <sz val="10"/>
      <name val="Arial"/>
      <family val="2"/>
      <charset val="238"/>
    </font>
    <font>
      <u/>
      <sz val="8"/>
      <name val="Clara Sans"/>
      <charset val="238"/>
    </font>
    <font>
      <b/>
      <u val="double"/>
      <sz val="8"/>
      <name val="Clara Sans"/>
      <charset val="238"/>
    </font>
    <font>
      <u val="double"/>
      <sz val="8"/>
      <name val="Clara Sans"/>
      <charset val="238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i/>
      <sz val="7"/>
      <name val="Clara Sans"/>
      <charset val="238"/>
    </font>
    <font>
      <sz val="10"/>
      <color theme="1"/>
      <name val="Clara Sans"/>
      <charset val="238"/>
    </font>
    <font>
      <b/>
      <sz val="10"/>
      <name val="Clara Sans"/>
      <charset val="238"/>
    </font>
    <font>
      <sz val="11"/>
      <color rgb="FFE00034"/>
      <name val="Calibri"/>
      <family val="2"/>
      <charset val="238"/>
      <scheme val="minor"/>
    </font>
    <font>
      <b/>
      <sz val="16"/>
      <color rgb="FFE00034"/>
      <name val="Calibri"/>
      <family val="2"/>
      <charset val="238"/>
      <scheme val="minor"/>
    </font>
    <font>
      <b/>
      <i/>
      <sz val="16"/>
      <color rgb="FFE00034"/>
      <name val="Calibri"/>
      <family val="2"/>
      <charset val="238"/>
      <scheme val="minor"/>
    </font>
    <font>
      <b/>
      <u/>
      <sz val="16"/>
      <color rgb="FFE00034"/>
      <name val="Calibri"/>
      <family val="2"/>
      <charset val="238"/>
      <scheme val="minor"/>
    </font>
    <font>
      <b/>
      <u val="double"/>
      <sz val="16"/>
      <color rgb="FFE00034"/>
      <name val="Calibri"/>
      <family val="2"/>
      <charset val="238"/>
      <scheme val="minor"/>
    </font>
    <font>
      <b/>
      <i/>
      <u val="double"/>
      <sz val="16"/>
      <color rgb="FFE00034"/>
      <name val="Calibri"/>
      <family val="2"/>
      <charset val="238"/>
      <scheme val="minor"/>
    </font>
    <font>
      <sz val="7"/>
      <name val="Arial Narrow"/>
      <family val="2"/>
      <charset val="238"/>
    </font>
    <font>
      <sz val="10"/>
      <name val="Arial CE"/>
      <charset val="238"/>
    </font>
    <font>
      <b/>
      <sz val="7"/>
      <name val="Arial Narrow"/>
      <family val="2"/>
      <charset val="238"/>
    </font>
    <font>
      <i/>
      <sz val="7"/>
      <name val="Arial Narrow"/>
      <family val="2"/>
      <charset val="238"/>
    </font>
    <font>
      <u/>
      <sz val="7"/>
      <name val="Arial Narrow"/>
      <family val="2"/>
      <charset val="238"/>
    </font>
    <font>
      <b/>
      <i/>
      <sz val="7"/>
      <name val="Arial Narrow"/>
      <family val="2"/>
      <charset val="238"/>
    </font>
    <font>
      <sz val="9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u/>
      <sz val="10"/>
      <name val="Arial Narrow"/>
      <family val="2"/>
      <charset val="238"/>
    </font>
    <font>
      <b/>
      <i/>
      <sz val="10"/>
      <name val="Arial Narrow"/>
      <family val="2"/>
      <charset val="238"/>
    </font>
    <font>
      <sz val="8"/>
      <name val="Arial Narrow"/>
      <family val="2"/>
      <charset val="238"/>
    </font>
    <font>
      <i/>
      <sz val="8"/>
      <name val="Arial Narrow"/>
      <family val="2"/>
      <charset val="238"/>
    </font>
    <font>
      <b/>
      <sz val="9"/>
      <name val="Arial Narrow"/>
      <family val="2"/>
      <charset val="238"/>
    </font>
    <font>
      <sz val="8"/>
      <color rgb="FFE00034"/>
      <name val="Arial Narrow"/>
      <family val="2"/>
      <charset val="238"/>
    </font>
    <font>
      <sz val="9"/>
      <color rgb="FFE00034"/>
      <name val="Arial Narrow"/>
      <family val="2"/>
      <charset val="238"/>
    </font>
    <font>
      <i/>
      <sz val="9"/>
      <color rgb="FFE00034"/>
      <name val="Arial Narrow"/>
      <family val="2"/>
      <charset val="238"/>
    </font>
    <font>
      <u/>
      <sz val="9"/>
      <color rgb="FFE00034"/>
      <name val="Arial Narrow"/>
      <family val="2"/>
      <charset val="238"/>
    </font>
    <font>
      <b/>
      <u val="double"/>
      <sz val="9"/>
      <color rgb="FFE00034"/>
      <name val="Arial Narrow"/>
      <family val="2"/>
      <charset val="238"/>
    </font>
    <font>
      <b/>
      <i/>
      <u val="double"/>
      <sz val="9"/>
      <color rgb="FFE00034"/>
      <name val="Arial Narrow"/>
      <family val="2"/>
      <charset val="238"/>
    </font>
    <font>
      <b/>
      <sz val="8"/>
      <color rgb="FFE00034"/>
      <name val="Arial Narrow"/>
      <family val="2"/>
      <charset val="238"/>
    </font>
    <font>
      <i/>
      <sz val="8"/>
      <color rgb="FFE00034"/>
      <name val="Arial Narrow"/>
      <family val="2"/>
      <charset val="238"/>
    </font>
    <font>
      <u/>
      <sz val="8"/>
      <color rgb="FFE00034"/>
      <name val="Arial Narrow"/>
      <family val="2"/>
      <charset val="238"/>
    </font>
    <font>
      <b/>
      <u val="double"/>
      <sz val="8"/>
      <color rgb="FFE00034"/>
      <name val="Arial Narrow"/>
      <family val="2"/>
      <charset val="238"/>
    </font>
    <font>
      <b/>
      <i/>
      <u val="double"/>
      <sz val="8"/>
      <color rgb="FFE00034"/>
      <name val="Arial Narrow"/>
      <family val="2"/>
      <charset val="238"/>
    </font>
    <font>
      <sz val="8"/>
      <color rgb="FF404040"/>
      <name val="Arial Narrow"/>
      <family val="2"/>
      <charset val="238"/>
    </font>
    <font>
      <u/>
      <sz val="8"/>
      <name val="Arial Narrow"/>
      <family val="2"/>
      <charset val="238"/>
    </font>
    <font>
      <b/>
      <u val="double"/>
      <sz val="8"/>
      <name val="Arial Narrow"/>
      <family val="2"/>
      <charset val="238"/>
    </font>
    <font>
      <b/>
      <i/>
      <u val="double"/>
      <sz val="8"/>
      <name val="Arial Narrow"/>
      <family val="2"/>
      <charset val="238"/>
    </font>
    <font>
      <u/>
      <sz val="10"/>
      <name val="Arial Narrow"/>
      <family val="2"/>
      <charset val="238"/>
    </font>
    <font>
      <b/>
      <u val="double"/>
      <sz val="10"/>
      <name val="Arial Narrow"/>
      <family val="2"/>
      <charset val="238"/>
    </font>
    <font>
      <b/>
      <i/>
      <u val="double"/>
      <sz val="10"/>
      <name val="Arial Narrow"/>
      <family val="2"/>
      <charset val="238"/>
    </font>
    <font>
      <u/>
      <sz val="9"/>
      <color theme="10"/>
      <name val="Clara Sans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74999237037263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27">
    <border>
      <left/>
      <right/>
      <top/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/>
      <bottom style="thick">
        <color theme="2" tint="-0.499984740745262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 style="thick">
        <color theme="2" tint="-0.499984740745262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ck">
        <color theme="2" tint="-0.499984740745262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ck">
        <color theme="2" tint="-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ck">
        <color theme="2" tint="-0.499984740745262"/>
      </top>
      <bottom style="thin">
        <color theme="0" tint="-0.34998626667073579"/>
      </bottom>
      <diagonal/>
    </border>
    <border>
      <left style="thick">
        <color rgb="FFE00034"/>
      </left>
      <right style="thick">
        <color rgb="FFE00034"/>
      </right>
      <top style="thick">
        <color rgb="FFE00034"/>
      </top>
      <bottom style="thick">
        <color rgb="FFE00034"/>
      </bottom>
      <diagonal/>
    </border>
    <border>
      <left/>
      <right/>
      <top/>
      <bottom style="double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/>
      <top style="thick">
        <color theme="2" tint="-0.499984740745262"/>
      </top>
      <bottom style="thick">
        <color theme="2" tint="-0.499984740745262"/>
      </bottom>
      <diagonal/>
    </border>
    <border>
      <left/>
      <right style="thin">
        <color theme="0" tint="-0.34998626667073579"/>
      </right>
      <top style="thick">
        <color theme="2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4" tint="-0.249977111117893"/>
      </right>
      <top style="thin">
        <color indexed="64"/>
      </top>
      <bottom/>
      <diagonal/>
    </border>
    <border>
      <left/>
      <right/>
      <top/>
      <bottom style="thick">
        <color theme="1" tint="0.499984740745262"/>
      </bottom>
      <diagonal/>
    </border>
  </borders>
  <cellStyleXfs count="15">
    <xf numFmtId="0" fontId="0" fillId="0" borderId="0"/>
    <xf numFmtId="0" fontId="21" fillId="0" borderId="0" applyNumberFormat="0" applyFill="0" applyBorder="0" applyAlignment="0" applyProtection="0"/>
    <xf numFmtId="0" fontId="8" fillId="0" borderId="0"/>
    <xf numFmtId="0" fontId="6" fillId="0" borderId="0"/>
    <xf numFmtId="43" fontId="37" fillId="0" borderId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3" fillId="0" borderId="0"/>
    <xf numFmtId="0" fontId="8" fillId="0" borderId="0"/>
    <xf numFmtId="0" fontId="47" fillId="0" borderId="0" applyNumberFormat="0" applyFill="0" applyBorder="0" applyAlignment="0" applyProtection="0"/>
    <xf numFmtId="0" fontId="2" fillId="0" borderId="0"/>
    <xf numFmtId="0" fontId="59" fillId="0" borderId="0"/>
    <xf numFmtId="0" fontId="1" fillId="0" borderId="0"/>
    <xf numFmtId="0" fontId="1" fillId="0" borderId="0"/>
  </cellStyleXfs>
  <cellXfs count="314">
    <xf numFmtId="0" fontId="0" fillId="0" borderId="0" xfId="0"/>
    <xf numFmtId="0" fontId="7" fillId="2" borderId="0" xfId="0" applyFont="1" applyFill="1" applyProtection="1">
      <protection hidden="1"/>
    </xf>
    <xf numFmtId="0" fontId="7" fillId="4" borderId="0" xfId="0" applyFont="1" applyFill="1" applyProtection="1">
      <protection hidden="1"/>
    </xf>
    <xf numFmtId="0" fontId="23" fillId="4" borderId="0" xfId="0" applyFont="1" applyFill="1" applyAlignment="1" applyProtection="1">
      <alignment vertical="top" wrapText="1"/>
      <protection hidden="1"/>
    </xf>
    <xf numFmtId="0" fontId="15" fillId="2" borderId="0" xfId="0" applyFont="1" applyFill="1" applyProtection="1">
      <protection hidden="1"/>
    </xf>
    <xf numFmtId="0" fontId="7" fillId="4" borderId="0" xfId="0" applyFont="1" applyFill="1" applyAlignment="1" applyProtection="1">
      <alignment vertical="top"/>
      <protection hidden="1"/>
    </xf>
    <xf numFmtId="0" fontId="7" fillId="2" borderId="0" xfId="0" applyFont="1" applyFill="1" applyAlignment="1" applyProtection="1">
      <alignment vertical="top"/>
      <protection hidden="1"/>
    </xf>
    <xf numFmtId="0" fontId="15" fillId="2" borderId="0" xfId="0" applyFont="1" applyFill="1" applyAlignment="1" applyProtection="1">
      <alignment vertical="top"/>
      <protection hidden="1"/>
    </xf>
    <xf numFmtId="0" fontId="11" fillId="4" borderId="3" xfId="0" applyFont="1" applyFill="1" applyBorder="1" applyAlignment="1" applyProtection="1">
      <alignment horizontal="center" vertical="center" wrapText="1"/>
      <protection hidden="1"/>
    </xf>
    <xf numFmtId="0" fontId="13" fillId="4" borderId="3" xfId="0" applyFont="1" applyFill="1" applyBorder="1" applyAlignment="1" applyProtection="1">
      <alignment horizontal="center" vertical="center" wrapText="1"/>
      <protection hidden="1"/>
    </xf>
    <xf numFmtId="49" fontId="14" fillId="5" borderId="2" xfId="0" applyNumberFormat="1" applyFont="1" applyFill="1" applyBorder="1" applyAlignment="1" applyProtection="1">
      <alignment horizontal="center" vertical="center" wrapText="1"/>
      <protection hidden="1"/>
    </xf>
    <xf numFmtId="0" fontId="14" fillId="5" borderId="2" xfId="0" applyFont="1" applyFill="1" applyBorder="1" applyAlignment="1" applyProtection="1">
      <alignment horizontal="center" vertical="center" wrapText="1"/>
      <protection hidden="1"/>
    </xf>
    <xf numFmtId="0" fontId="27" fillId="6" borderId="9" xfId="0" applyFont="1" applyFill="1" applyBorder="1" applyAlignment="1" applyProtection="1">
      <alignment vertical="center" wrapText="1"/>
      <protection hidden="1"/>
    </xf>
    <xf numFmtId="0" fontId="10" fillId="5" borderId="10" xfId="0" applyFont="1" applyFill="1" applyBorder="1" applyAlignment="1" applyProtection="1">
      <alignment vertical="center" wrapText="1"/>
      <protection hidden="1"/>
    </xf>
    <xf numFmtId="49" fontId="33" fillId="2" borderId="15" xfId="0" applyNumberFormat="1" applyFont="1" applyFill="1" applyBorder="1" applyAlignment="1" applyProtection="1">
      <alignment horizontal="center" vertical="center" wrapText="1"/>
      <protection locked="0" hidden="1"/>
    </xf>
    <xf numFmtId="164" fontId="7" fillId="2" borderId="0" xfId="0" applyNumberFormat="1" applyFont="1" applyFill="1" applyProtection="1">
      <protection hidden="1"/>
    </xf>
    <xf numFmtId="0" fontId="11" fillId="3" borderId="3" xfId="0" applyFont="1" applyFill="1" applyBorder="1" applyAlignment="1" applyProtection="1">
      <alignment horizontal="left" vertical="center" wrapText="1"/>
      <protection hidden="1"/>
    </xf>
    <xf numFmtId="0" fontId="20" fillId="3" borderId="3" xfId="0" applyFont="1" applyFill="1" applyBorder="1" applyAlignment="1" applyProtection="1">
      <alignment horizontal="left" vertical="center" wrapText="1"/>
      <protection hidden="1"/>
    </xf>
    <xf numFmtId="0" fontId="20" fillId="3" borderId="3" xfId="0" applyFont="1" applyFill="1" applyBorder="1" applyAlignment="1" applyProtection="1">
      <alignment horizontal="left" vertical="center"/>
      <protection hidden="1"/>
    </xf>
    <xf numFmtId="0" fontId="38" fillId="4" borderId="0" xfId="0" applyFont="1" applyFill="1" applyProtection="1">
      <protection hidden="1"/>
    </xf>
    <xf numFmtId="0" fontId="7" fillId="4" borderId="10" xfId="0" applyFont="1" applyFill="1" applyBorder="1" applyProtection="1">
      <protection hidden="1"/>
    </xf>
    <xf numFmtId="0" fontId="24" fillId="4" borderId="0" xfId="0" applyFont="1" applyFill="1" applyAlignment="1" applyProtection="1">
      <alignment vertical="center" wrapText="1"/>
      <protection hidden="1"/>
    </xf>
    <xf numFmtId="0" fontId="30" fillId="4" borderId="0" xfId="0" applyFont="1" applyFill="1" applyAlignment="1" applyProtection="1">
      <alignment horizontal="right" vertical="center"/>
      <protection hidden="1"/>
    </xf>
    <xf numFmtId="0" fontId="0" fillId="0" borderId="16" xfId="0" applyBorder="1"/>
    <xf numFmtId="0" fontId="42" fillId="0" borderId="0" xfId="0" applyFont="1"/>
    <xf numFmtId="3" fontId="42" fillId="0" borderId="0" xfId="0" applyNumberFormat="1" applyFont="1"/>
    <xf numFmtId="0" fontId="7" fillId="4" borderId="1" xfId="0" applyFont="1" applyFill="1" applyBorder="1" applyAlignment="1" applyProtection="1">
      <alignment horizontal="center" vertical="center"/>
      <protection hidden="1"/>
    </xf>
    <xf numFmtId="0" fontId="13" fillId="4" borderId="1" xfId="0" applyFont="1" applyFill="1" applyBorder="1" applyAlignment="1" applyProtection="1">
      <alignment horizontal="left" vertical="center"/>
      <protection hidden="1"/>
    </xf>
    <xf numFmtId="0" fontId="7" fillId="4" borderId="7" xfId="0" applyFont="1" applyFill="1" applyBorder="1" applyProtection="1">
      <protection hidden="1"/>
    </xf>
    <xf numFmtId="49" fontId="22" fillId="4" borderId="0" xfId="0" applyNumberFormat="1" applyFont="1" applyFill="1" applyAlignment="1" applyProtection="1">
      <alignment vertical="center" wrapText="1"/>
      <protection hidden="1"/>
    </xf>
    <xf numFmtId="0" fontId="31" fillId="4" borderId="0" xfId="0" applyFont="1" applyFill="1" applyAlignment="1" applyProtection="1">
      <alignment vertical="top" wrapText="1"/>
      <protection hidden="1"/>
    </xf>
    <xf numFmtId="0" fontId="9" fillId="5" borderId="8" xfId="0" applyFont="1" applyFill="1" applyBorder="1" applyAlignment="1" applyProtection="1">
      <alignment vertical="center" wrapText="1"/>
      <protection hidden="1"/>
    </xf>
    <xf numFmtId="0" fontId="12" fillId="3" borderId="3" xfId="0" applyFont="1" applyFill="1" applyBorder="1" applyAlignment="1" applyProtection="1">
      <alignment vertical="center" wrapText="1"/>
      <protection hidden="1"/>
    </xf>
    <xf numFmtId="0" fontId="13" fillId="4" borderId="1" xfId="0" applyFont="1" applyFill="1" applyBorder="1" applyAlignment="1" applyProtection="1">
      <alignment vertical="center"/>
      <protection hidden="1"/>
    </xf>
    <xf numFmtId="0" fontId="7" fillId="4" borderId="1" xfId="0" applyFont="1" applyFill="1" applyBorder="1" applyAlignment="1" applyProtection="1">
      <alignment vertical="center"/>
      <protection hidden="1"/>
    </xf>
    <xf numFmtId="0" fontId="30" fillId="4" borderId="0" xfId="0" applyFont="1" applyFill="1" applyAlignment="1" applyProtection="1">
      <alignment horizontal="left" vertical="center"/>
      <protection hidden="1"/>
    </xf>
    <xf numFmtId="0" fontId="10" fillId="5" borderId="10" xfId="0" applyFont="1" applyFill="1" applyBorder="1" applyAlignment="1" applyProtection="1">
      <alignment horizontal="left" vertical="center" wrapText="1"/>
      <protection hidden="1"/>
    </xf>
    <xf numFmtId="0" fontId="17" fillId="2" borderId="0" xfId="0" applyFont="1" applyFill="1" applyAlignment="1" applyProtection="1">
      <alignment vertical="center"/>
      <protection hidden="1"/>
    </xf>
    <xf numFmtId="0" fontId="13" fillId="2" borderId="0" xfId="0" applyFont="1" applyFill="1" applyAlignment="1" applyProtection="1">
      <alignment vertical="center"/>
      <protection hidden="1"/>
    </xf>
    <xf numFmtId="0" fontId="7" fillId="2" borderId="0" xfId="0" applyFont="1" applyFill="1" applyAlignment="1" applyProtection="1">
      <alignment horizontal="left" vertical="center" wrapText="1"/>
      <protection hidden="1"/>
    </xf>
    <xf numFmtId="165" fontId="34" fillId="8" borderId="0" xfId="4" applyNumberFormat="1" applyFont="1" applyFill="1" applyBorder="1" applyAlignment="1" applyProtection="1">
      <alignment vertical="center" wrapText="1"/>
      <protection hidden="1"/>
    </xf>
    <xf numFmtId="165" fontId="26" fillId="4" borderId="0" xfId="4" applyNumberFormat="1" applyFont="1" applyFill="1" applyBorder="1" applyAlignment="1" applyProtection="1">
      <alignment vertical="center" wrapText="1"/>
      <protection hidden="1"/>
    </xf>
    <xf numFmtId="0" fontId="0" fillId="2" borderId="0" xfId="0" applyFill="1"/>
    <xf numFmtId="0" fontId="8" fillId="2" borderId="0" xfId="0" applyFont="1" applyFill="1"/>
    <xf numFmtId="0" fontId="0" fillId="9" borderId="0" xfId="0" applyFill="1"/>
    <xf numFmtId="0" fontId="8" fillId="9" borderId="0" xfId="0" applyFont="1" applyFill="1"/>
    <xf numFmtId="0" fontId="0" fillId="10" borderId="0" xfId="0" applyFill="1"/>
    <xf numFmtId="0" fontId="48" fillId="9" borderId="0" xfId="0" applyFont="1" applyFill="1"/>
    <xf numFmtId="49" fontId="8" fillId="0" borderId="23" xfId="0" applyNumberFormat="1" applyFont="1" applyBorder="1"/>
    <xf numFmtId="0" fontId="0" fillId="0" borderId="23" xfId="0" applyBorder="1"/>
    <xf numFmtId="49" fontId="8" fillId="0" borderId="0" xfId="0" applyNumberFormat="1" applyFont="1"/>
    <xf numFmtId="49" fontId="8" fillId="0" borderId="23" xfId="0" applyNumberFormat="1" applyFont="1" applyBorder="1" applyAlignment="1">
      <alignment wrapText="1"/>
    </xf>
    <xf numFmtId="0" fontId="46" fillId="0" borderId="0" xfId="6" applyFont="1" applyAlignment="1">
      <alignment horizontal="center"/>
    </xf>
    <xf numFmtId="0" fontId="4" fillId="0" borderId="0" xfId="6"/>
    <xf numFmtId="0" fontId="50" fillId="0" borderId="0" xfId="7" applyFont="1" applyAlignment="1">
      <alignment vertical="center" wrapText="1"/>
    </xf>
    <xf numFmtId="0" fontId="50" fillId="0" borderId="0" xfId="7" applyFont="1" applyAlignment="1">
      <alignment wrapText="1"/>
    </xf>
    <xf numFmtId="0" fontId="50" fillId="0" borderId="0" xfId="7" applyFont="1"/>
    <xf numFmtId="0" fontId="46" fillId="0" borderId="0" xfId="7" applyFont="1" applyAlignment="1">
      <alignment horizontal="center"/>
    </xf>
    <xf numFmtId="0" fontId="4" fillId="0" borderId="0" xfId="7" applyAlignment="1">
      <alignment horizontal="center"/>
    </xf>
    <xf numFmtId="0" fontId="50" fillId="0" borderId="0" xfId="7" applyFont="1" applyAlignment="1">
      <alignment horizontal="center"/>
    </xf>
    <xf numFmtId="0" fontId="4" fillId="0" borderId="0" xfId="7"/>
    <xf numFmtId="1" fontId="15" fillId="4" borderId="14" xfId="0" applyNumberFormat="1" applyFont="1" applyFill="1" applyBorder="1" applyAlignment="1" applyProtection="1">
      <alignment horizontal="center" vertical="center" wrapText="1"/>
      <protection hidden="1"/>
    </xf>
    <xf numFmtId="0" fontId="25" fillId="15" borderId="0" xfId="0" applyFont="1" applyFill="1" applyAlignment="1" applyProtection="1">
      <alignment vertical="center" wrapText="1"/>
      <protection hidden="1"/>
    </xf>
    <xf numFmtId="0" fontId="15" fillId="0" borderId="0" xfId="0" applyFont="1"/>
    <xf numFmtId="0" fontId="15" fillId="0" borderId="0" xfId="0" applyFont="1" applyAlignment="1">
      <alignment wrapText="1"/>
    </xf>
    <xf numFmtId="0" fontId="12" fillId="3" borderId="3" xfId="0" applyFont="1" applyFill="1" applyBorder="1" applyAlignment="1" applyProtection="1">
      <alignment wrapText="1"/>
      <protection hidden="1"/>
    </xf>
    <xf numFmtId="0" fontId="12" fillId="0" borderId="10" xfId="0" applyFont="1" applyBorder="1" applyAlignment="1" applyProtection="1">
      <alignment wrapText="1"/>
      <protection locked="0"/>
    </xf>
    <xf numFmtId="164" fontId="9" fillId="4" borderId="8" xfId="0" applyNumberFormat="1" applyFont="1" applyFill="1" applyBorder="1" applyAlignment="1" applyProtection="1">
      <alignment vertical="center" wrapText="1"/>
      <protection hidden="1"/>
    </xf>
    <xf numFmtId="49" fontId="49" fillId="3" borderId="10" xfId="0" applyNumberFormat="1" applyFont="1" applyFill="1" applyBorder="1" applyAlignment="1" applyProtection="1">
      <alignment horizontal="center" vertical="center" wrapText="1"/>
      <protection hidden="1"/>
    </xf>
    <xf numFmtId="0" fontId="32" fillId="5" borderId="10" xfId="0" applyFont="1" applyFill="1" applyBorder="1" applyAlignment="1" applyProtection="1">
      <alignment vertical="center" wrapText="1"/>
      <protection hidden="1"/>
    </xf>
    <xf numFmtId="0" fontId="13" fillId="0" borderId="0" xfId="0" applyFont="1" applyAlignment="1" applyProtection="1">
      <alignment vertical="top" wrapText="1"/>
      <protection locked="0"/>
    </xf>
    <xf numFmtId="0" fontId="51" fillId="3" borderId="3" xfId="0" applyFont="1" applyFill="1" applyBorder="1" applyAlignment="1" applyProtection="1">
      <alignment horizontal="left" vertical="center" wrapText="1"/>
      <protection hidden="1"/>
    </xf>
    <xf numFmtId="0" fontId="11" fillId="3" borderId="7" xfId="0" applyFont="1" applyFill="1" applyBorder="1" applyAlignment="1" applyProtection="1">
      <alignment horizontal="left" vertical="center" wrapText="1"/>
      <protection hidden="1"/>
    </xf>
    <xf numFmtId="0" fontId="12" fillId="3" borderId="3" xfId="0" applyFont="1" applyFill="1" applyBorder="1" applyAlignment="1" applyProtection="1">
      <alignment horizontal="left" vertical="center" wrapText="1"/>
      <protection hidden="1"/>
    </xf>
    <xf numFmtId="0" fontId="52" fillId="13" borderId="0" xfId="0" applyFont="1" applyFill="1"/>
    <xf numFmtId="0" fontId="53" fillId="13" borderId="24" xfId="0" applyFont="1" applyFill="1" applyBorder="1" applyAlignment="1">
      <alignment vertical="center"/>
    </xf>
    <xf numFmtId="0" fontId="53" fillId="13" borderId="24" xfId="0" applyFont="1" applyFill="1" applyBorder="1" applyAlignment="1">
      <alignment horizontal="left" vertical="center"/>
    </xf>
    <xf numFmtId="0" fontId="53" fillId="13" borderId="25" xfId="0" applyFont="1" applyFill="1" applyBorder="1" applyAlignment="1">
      <alignment vertical="center"/>
    </xf>
    <xf numFmtId="0" fontId="54" fillId="13" borderId="24" xfId="0" applyFont="1" applyFill="1" applyBorder="1" applyAlignment="1">
      <alignment vertical="center"/>
    </xf>
    <xf numFmtId="0" fontId="55" fillId="13" borderId="24" xfId="0" applyFont="1" applyFill="1" applyBorder="1" applyAlignment="1">
      <alignment vertical="center"/>
    </xf>
    <xf numFmtId="0" fontId="56" fillId="13" borderId="24" xfId="0" applyFont="1" applyFill="1" applyBorder="1" applyAlignment="1">
      <alignment vertical="center"/>
    </xf>
    <xf numFmtId="0" fontId="57" fillId="13" borderId="24" xfId="0" applyFont="1" applyFill="1" applyBorder="1" applyAlignment="1">
      <alignment vertical="center"/>
    </xf>
    <xf numFmtId="0" fontId="52" fillId="13" borderId="26" xfId="0" applyFont="1" applyFill="1" applyBorder="1"/>
    <xf numFmtId="0" fontId="58" fillId="3" borderId="23" xfId="9" applyFont="1" applyFill="1" applyBorder="1" applyAlignment="1">
      <alignment horizontal="center" vertical="center" wrapText="1"/>
    </xf>
    <xf numFmtId="0" fontId="60" fillId="3" borderId="23" xfId="12" applyFont="1" applyFill="1" applyBorder="1" applyAlignment="1">
      <alignment horizontal="center" vertical="center" wrapText="1"/>
    </xf>
    <xf numFmtId="0" fontId="58" fillId="3" borderId="23" xfId="12" applyFont="1" applyFill="1" applyBorder="1" applyAlignment="1">
      <alignment horizontal="center" vertical="center" wrapText="1"/>
    </xf>
    <xf numFmtId="0" fontId="61" fillId="3" borderId="23" xfId="12" applyFont="1" applyFill="1" applyBorder="1" applyAlignment="1">
      <alignment horizontal="center" vertical="center" wrapText="1"/>
    </xf>
    <xf numFmtId="0" fontId="62" fillId="3" borderId="23" xfId="12" applyFont="1" applyFill="1" applyBorder="1" applyAlignment="1">
      <alignment horizontal="center" vertical="center" wrapText="1"/>
    </xf>
    <xf numFmtId="0" fontId="63" fillId="3" borderId="23" xfId="12" applyFont="1" applyFill="1" applyBorder="1" applyAlignment="1">
      <alignment horizontal="center" vertical="center" wrapText="1"/>
    </xf>
    <xf numFmtId="0" fontId="58" fillId="3" borderId="0" xfId="9" applyFont="1" applyFill="1" applyAlignment="1">
      <alignment horizontal="center" vertical="center" wrapText="1"/>
    </xf>
    <xf numFmtId="0" fontId="64" fillId="0" borderId="23" xfId="9" applyFont="1" applyBorder="1" applyAlignment="1">
      <alignment vertical="top" wrapText="1"/>
    </xf>
    <xf numFmtId="49" fontId="65" fillId="3" borderId="23" xfId="12" applyNumberFormat="1" applyFont="1" applyFill="1" applyBorder="1" applyAlignment="1">
      <alignment horizontal="center" vertical="top" wrapText="1"/>
    </xf>
    <xf numFmtId="0" fontId="66" fillId="0" borderId="23" xfId="9" applyFont="1" applyBorder="1" applyAlignment="1">
      <alignment horizontal="center" vertical="top" wrapText="1"/>
    </xf>
    <xf numFmtId="0" fontId="66" fillId="0" borderId="23" xfId="9" applyFont="1" applyBorder="1" applyAlignment="1">
      <alignment horizontal="left" vertical="top" wrapText="1"/>
    </xf>
    <xf numFmtId="1" fontId="66" fillId="0" borderId="23" xfId="9" applyNumberFormat="1" applyFont="1" applyBorder="1" applyAlignment="1">
      <alignment horizontal="center" vertical="top" wrapText="1"/>
    </xf>
    <xf numFmtId="3" fontId="66" fillId="14" borderId="23" xfId="9" applyNumberFormat="1" applyFont="1" applyFill="1" applyBorder="1" applyAlignment="1">
      <alignment horizontal="right" vertical="top" wrapText="1"/>
    </xf>
    <xf numFmtId="3" fontId="67" fillId="14" borderId="23" xfId="9" applyNumberFormat="1" applyFont="1" applyFill="1" applyBorder="1" applyAlignment="1">
      <alignment horizontal="right" vertical="top" wrapText="1"/>
    </xf>
    <xf numFmtId="3" fontId="68" fillId="16" borderId="23" xfId="9" applyNumberFormat="1" applyFont="1" applyFill="1" applyBorder="1" applyAlignment="1">
      <alignment horizontal="right" vertical="top" wrapText="1"/>
    </xf>
    <xf numFmtId="3" fontId="66" fillId="17" borderId="23" xfId="9" applyNumberFormat="1" applyFont="1" applyFill="1" applyBorder="1" applyAlignment="1">
      <alignment horizontal="right" vertical="top" wrapText="1"/>
    </xf>
    <xf numFmtId="3" fontId="67" fillId="17" borderId="23" xfId="9" applyNumberFormat="1" applyFont="1" applyFill="1" applyBorder="1" applyAlignment="1">
      <alignment horizontal="right" vertical="top" wrapText="1"/>
    </xf>
    <xf numFmtId="3" fontId="68" fillId="18" borderId="23" xfId="9" applyNumberFormat="1" applyFont="1" applyFill="1" applyBorder="1" applyAlignment="1">
      <alignment horizontal="right" vertical="top" wrapText="1"/>
    </xf>
    <xf numFmtId="3" fontId="66" fillId="12" borderId="23" xfId="9" applyNumberFormat="1" applyFont="1" applyFill="1" applyBorder="1" applyAlignment="1">
      <alignment horizontal="right" vertical="top" wrapText="1"/>
    </xf>
    <xf numFmtId="3" fontId="67" fillId="12" borderId="23" xfId="9" applyNumberFormat="1" applyFont="1" applyFill="1" applyBorder="1" applyAlignment="1">
      <alignment horizontal="right" vertical="top" wrapText="1"/>
    </xf>
    <xf numFmtId="3" fontId="68" fillId="12" borderId="23" xfId="9" applyNumberFormat="1" applyFont="1" applyFill="1" applyBorder="1" applyAlignment="1">
      <alignment horizontal="right" vertical="top" wrapText="1"/>
    </xf>
    <xf numFmtId="3" fontId="65" fillId="8" borderId="23" xfId="9" applyNumberFormat="1" applyFont="1" applyFill="1" applyBorder="1" applyAlignment="1">
      <alignment horizontal="right" vertical="top" wrapText="1"/>
    </xf>
    <xf numFmtId="3" fontId="69" fillId="8" borderId="23" xfId="9" applyNumberFormat="1" applyFont="1" applyFill="1" applyBorder="1" applyAlignment="1">
      <alignment horizontal="right" vertical="top" wrapText="1"/>
    </xf>
    <xf numFmtId="3" fontId="65" fillId="19" borderId="23" xfId="9" applyNumberFormat="1" applyFont="1" applyFill="1" applyBorder="1" applyAlignment="1">
      <alignment horizontal="right" vertical="top" wrapText="1"/>
    </xf>
    <xf numFmtId="0" fontId="70" fillId="0" borderId="0" xfId="9" applyFont="1" applyAlignment="1">
      <alignment vertical="top" wrapText="1"/>
    </xf>
    <xf numFmtId="0" fontId="70" fillId="0" borderId="23" xfId="9" applyFont="1" applyBorder="1" applyAlignment="1">
      <alignment wrapText="1"/>
    </xf>
    <xf numFmtId="49" fontId="71" fillId="7" borderId="23" xfId="12" applyNumberFormat="1" applyFont="1" applyFill="1" applyBorder="1" applyAlignment="1">
      <alignment horizontal="left" vertical="center"/>
    </xf>
    <xf numFmtId="0" fontId="71" fillId="7" borderId="23" xfId="9" applyFont="1" applyFill="1" applyBorder="1" applyAlignment="1">
      <alignment vertical="center" wrapText="1"/>
    </xf>
    <xf numFmtId="0" fontId="71" fillId="7" borderId="23" xfId="9" applyFont="1" applyFill="1" applyBorder="1" applyAlignment="1">
      <alignment horizontal="left" vertical="center" wrapText="1"/>
    </xf>
    <xf numFmtId="3" fontId="64" fillId="11" borderId="23" xfId="9" applyNumberFormat="1" applyFont="1" applyFill="1" applyBorder="1" applyAlignment="1">
      <alignment horizontal="right" vertical="top" wrapText="1"/>
    </xf>
    <xf numFmtId="3" fontId="72" fillId="11" borderId="23" xfId="9" applyNumberFormat="1" applyFont="1" applyFill="1" applyBorder="1" applyAlignment="1">
      <alignment horizontal="right" vertical="top" wrapText="1"/>
    </xf>
    <xf numFmtId="0" fontId="70" fillId="0" borderId="0" xfId="9" applyFont="1" applyAlignment="1">
      <alignment wrapText="1"/>
    </xf>
    <xf numFmtId="0" fontId="66" fillId="2" borderId="0" xfId="9" applyFont="1" applyFill="1" applyAlignment="1">
      <alignment wrapText="1"/>
    </xf>
    <xf numFmtId="0" fontId="64" fillId="2" borderId="0" xfId="9" applyFont="1" applyFill="1" applyAlignment="1">
      <alignment horizontal="center" vertical="center" wrapText="1"/>
    </xf>
    <xf numFmtId="0" fontId="73" fillId="2" borderId="0" xfId="0" applyFont="1" applyFill="1" applyAlignment="1">
      <alignment vertical="center"/>
    </xf>
    <xf numFmtId="0" fontId="73" fillId="2" borderId="0" xfId="0" applyFont="1" applyFill="1" applyAlignment="1">
      <alignment horizontal="justify" vertical="center"/>
    </xf>
    <xf numFmtId="0" fontId="74" fillId="2" borderId="0" xfId="0" applyFont="1" applyFill="1" applyAlignment="1">
      <alignment horizontal="justify" vertical="center"/>
    </xf>
    <xf numFmtId="0" fontId="75" fillId="2" borderId="0" xfId="0" applyFont="1" applyFill="1" applyAlignment="1">
      <alignment horizontal="justify" vertical="center"/>
    </xf>
    <xf numFmtId="0" fontId="76" fillId="2" borderId="0" xfId="0" applyFont="1" applyFill="1" applyAlignment="1">
      <alignment horizontal="justify" vertical="center"/>
    </xf>
    <xf numFmtId="0" fontId="77" fillId="2" borderId="0" xfId="0" applyFont="1" applyFill="1" applyAlignment="1">
      <alignment horizontal="justify" vertical="center"/>
    </xf>
    <xf numFmtId="0" fontId="78" fillId="2" borderId="0" xfId="0" applyFont="1" applyFill="1" applyAlignment="1">
      <alignment horizontal="justify" vertical="center"/>
    </xf>
    <xf numFmtId="0" fontId="66" fillId="0" borderId="0" xfId="9" applyFont="1" applyAlignment="1">
      <alignment wrapText="1"/>
    </xf>
    <xf numFmtId="0" fontId="64" fillId="0" borderId="0" xfId="9" applyFont="1" applyAlignment="1">
      <alignment horizontal="center" vertical="center" wrapText="1"/>
    </xf>
    <xf numFmtId="0" fontId="79" fillId="0" borderId="0" xfId="0" applyFont="1" applyAlignment="1">
      <alignment vertical="center"/>
    </xf>
    <xf numFmtId="0" fontId="73" fillId="0" borderId="0" xfId="0" applyFont="1" applyAlignment="1">
      <alignment horizontal="justify" vertical="center"/>
    </xf>
    <xf numFmtId="0" fontId="80" fillId="0" borderId="0" xfId="0" applyFont="1" applyAlignment="1">
      <alignment horizontal="justify" vertical="center"/>
    </xf>
    <xf numFmtId="0" fontId="81" fillId="0" borderId="0" xfId="0" applyFont="1" applyAlignment="1">
      <alignment horizontal="justify" vertical="center"/>
    </xf>
    <xf numFmtId="0" fontId="82" fillId="0" borderId="0" xfId="0" applyFont="1" applyAlignment="1">
      <alignment horizontal="justify" vertical="center"/>
    </xf>
    <xf numFmtId="0" fontId="83" fillId="0" borderId="0" xfId="0" applyFont="1" applyAlignment="1">
      <alignment horizontal="justify" vertical="center"/>
    </xf>
    <xf numFmtId="14" fontId="73" fillId="0" borderId="0" xfId="0" applyNumberFormat="1" applyFont="1" applyAlignment="1">
      <alignment horizontal="justify" vertical="center"/>
    </xf>
    <xf numFmtId="14" fontId="80" fillId="0" borderId="0" xfId="0" applyNumberFormat="1" applyFont="1" applyAlignment="1">
      <alignment horizontal="justify" vertical="center"/>
    </xf>
    <xf numFmtId="14" fontId="81" fillId="0" borderId="0" xfId="0" applyNumberFormat="1" applyFont="1" applyAlignment="1">
      <alignment horizontal="justify" vertical="center"/>
    </xf>
    <xf numFmtId="14" fontId="82" fillId="0" borderId="0" xfId="0" applyNumberFormat="1" applyFont="1" applyAlignment="1">
      <alignment horizontal="justify" vertical="center"/>
    </xf>
    <xf numFmtId="14" fontId="83" fillId="0" borderId="0" xfId="0" applyNumberFormat="1" applyFont="1" applyAlignment="1">
      <alignment horizontal="justify" vertical="center"/>
    </xf>
    <xf numFmtId="0" fontId="84" fillId="0" borderId="0" xfId="0" applyFont="1" applyAlignment="1">
      <alignment vertical="center"/>
    </xf>
    <xf numFmtId="0" fontId="70" fillId="0" borderId="0" xfId="0" applyFont="1"/>
    <xf numFmtId="0" fontId="71" fillId="0" borderId="0" xfId="0" applyFont="1"/>
    <xf numFmtId="0" fontId="85" fillId="0" borderId="0" xfId="0" applyFont="1"/>
    <xf numFmtId="0" fontId="86" fillId="0" borderId="0" xfId="0" applyFont="1"/>
    <xf numFmtId="0" fontId="87" fillId="0" borderId="0" xfId="0" applyFont="1"/>
    <xf numFmtId="0" fontId="66" fillId="3" borderId="0" xfId="9" applyFont="1" applyFill="1" applyAlignment="1">
      <alignment wrapText="1"/>
    </xf>
    <xf numFmtId="0" fontId="64" fillId="3" borderId="0" xfId="9" applyFont="1" applyFill="1" applyAlignment="1">
      <alignment horizontal="center" vertical="center" wrapText="1"/>
    </xf>
    <xf numFmtId="0" fontId="67" fillId="3" borderId="0" xfId="9" applyFont="1" applyFill="1" applyAlignment="1">
      <alignment wrapText="1"/>
    </xf>
    <xf numFmtId="0" fontId="88" fillId="3" borderId="0" xfId="9" applyFont="1" applyFill="1" applyAlignment="1">
      <alignment wrapText="1"/>
    </xf>
    <xf numFmtId="0" fontId="89" fillId="3" borderId="0" xfId="9" applyFont="1" applyFill="1" applyAlignment="1">
      <alignment wrapText="1"/>
    </xf>
    <xf numFmtId="0" fontId="90" fillId="3" borderId="0" xfId="9" applyFont="1" applyFill="1" applyAlignment="1">
      <alignment wrapText="1"/>
    </xf>
    <xf numFmtId="0" fontId="65" fillId="0" borderId="0" xfId="9" applyFont="1" applyAlignment="1">
      <alignment wrapText="1"/>
    </xf>
    <xf numFmtId="0" fontId="66" fillId="0" borderId="0" xfId="9" applyFont="1" applyAlignment="1">
      <alignment horizontal="left" vertical="center" wrapText="1"/>
    </xf>
    <xf numFmtId="0" fontId="67" fillId="0" borderId="0" xfId="9" applyFont="1" applyAlignment="1">
      <alignment wrapText="1"/>
    </xf>
    <xf numFmtId="0" fontId="88" fillId="0" borderId="0" xfId="9" applyFont="1" applyAlignment="1">
      <alignment wrapText="1"/>
    </xf>
    <xf numFmtId="0" fontId="89" fillId="0" borderId="0" xfId="9" applyFont="1" applyAlignment="1">
      <alignment wrapText="1"/>
    </xf>
    <xf numFmtId="0" fontId="90" fillId="0" borderId="0" xfId="9" applyFont="1" applyAlignment="1">
      <alignment wrapText="1"/>
    </xf>
    <xf numFmtId="0" fontId="64" fillId="0" borderId="0" xfId="9" applyFont="1" applyAlignment="1">
      <alignment horizontal="left" vertical="center" wrapText="1"/>
    </xf>
    <xf numFmtId="0" fontId="67" fillId="0" borderId="0" xfId="9" applyFont="1" applyAlignment="1">
      <alignment horizontal="left" vertical="center" wrapText="1"/>
    </xf>
    <xf numFmtId="0" fontId="88" fillId="0" borderId="0" xfId="9" applyFont="1" applyAlignment="1">
      <alignment horizontal="left" vertical="center" wrapText="1"/>
    </xf>
    <xf numFmtId="0" fontId="89" fillId="0" borderId="0" xfId="9" applyFont="1" applyAlignment="1">
      <alignment horizontal="left" vertical="center" wrapText="1"/>
    </xf>
    <xf numFmtId="0" fontId="90" fillId="0" borderId="0" xfId="9" applyFont="1" applyAlignment="1">
      <alignment horizontal="left" vertical="center" wrapText="1"/>
    </xf>
    <xf numFmtId="0" fontId="91" fillId="4" borderId="0" xfId="1" applyFont="1" applyFill="1" applyAlignment="1">
      <alignment wrapText="1"/>
    </xf>
    <xf numFmtId="4" fontId="20" fillId="4" borderId="11" xfId="0" applyNumberFormat="1" applyFont="1" applyFill="1" applyBorder="1" applyAlignment="1" applyProtection="1">
      <alignment horizontal="center" vertical="center" wrapText="1"/>
      <protection hidden="1"/>
    </xf>
    <xf numFmtId="4" fontId="18" fillId="4" borderId="11" xfId="0" applyNumberFormat="1" applyFont="1" applyFill="1" applyBorder="1" applyAlignment="1" applyProtection="1">
      <alignment horizontal="center" vertical="center"/>
      <protection hidden="1"/>
    </xf>
    <xf numFmtId="4" fontId="16" fillId="4" borderId="11" xfId="0" applyNumberFormat="1" applyFont="1" applyFill="1" applyBorder="1" applyAlignment="1" applyProtection="1">
      <alignment horizontal="center" vertical="center"/>
      <protection hidden="1"/>
    </xf>
    <xf numFmtId="0" fontId="16" fillId="3" borderId="11" xfId="0" applyFont="1" applyFill="1" applyBorder="1" applyAlignment="1" applyProtection="1">
      <alignment horizontal="center" vertical="center" wrapText="1"/>
      <protection hidden="1"/>
    </xf>
    <xf numFmtId="0" fontId="92" fillId="0" borderId="0" xfId="0" applyFont="1"/>
    <xf numFmtId="0" fontId="93" fillId="0" borderId="23" xfId="9" applyFont="1" applyBorder="1" applyAlignment="1">
      <alignment vertical="top" wrapText="1"/>
    </xf>
    <xf numFmtId="14" fontId="92" fillId="0" borderId="0" xfId="0" applyNumberFormat="1" applyFont="1"/>
    <xf numFmtId="14" fontId="92" fillId="0" borderId="0" xfId="0" applyNumberFormat="1" applyFont="1" applyAlignment="1">
      <alignment horizontal="right"/>
    </xf>
    <xf numFmtId="0" fontId="92" fillId="0" borderId="0" xfId="0" applyFont="1" applyAlignment="1">
      <alignment wrapText="1"/>
    </xf>
    <xf numFmtId="0" fontId="92" fillId="0" borderId="23" xfId="9" applyFont="1" applyBorder="1" applyAlignment="1">
      <alignment vertical="top" wrapText="1"/>
    </xf>
    <xf numFmtId="4" fontId="95" fillId="0" borderId="23" xfId="0" applyNumberFormat="1" applyFont="1" applyBorder="1" applyAlignment="1">
      <alignment vertical="center"/>
    </xf>
    <xf numFmtId="4" fontId="96" fillId="0" borderId="23" xfId="0" applyNumberFormat="1" applyFont="1" applyBorder="1" applyAlignment="1">
      <alignment vertical="center"/>
    </xf>
    <xf numFmtId="4" fontId="94" fillId="20" borderId="23" xfId="0" applyNumberFormat="1" applyFont="1" applyFill="1" applyBorder="1" applyAlignment="1">
      <alignment vertical="center"/>
    </xf>
    <xf numFmtId="4" fontId="94" fillId="0" borderId="23" xfId="0" applyNumberFormat="1" applyFont="1" applyBorder="1" applyAlignment="1">
      <alignment vertical="center"/>
    </xf>
    <xf numFmtId="4" fontId="95" fillId="20" borderId="23" xfId="0" applyNumberFormat="1" applyFont="1" applyFill="1" applyBorder="1" applyAlignment="1">
      <alignment vertical="center"/>
    </xf>
    <xf numFmtId="4" fontId="96" fillId="20" borderId="23" xfId="0" applyNumberFormat="1" applyFont="1" applyFill="1" applyBorder="1" applyAlignment="1">
      <alignment vertical="center"/>
    </xf>
    <xf numFmtId="4" fontId="8" fillId="0" borderId="23" xfId="0" applyNumberFormat="1" applyFont="1" applyBorder="1"/>
    <xf numFmtId="4" fontId="8" fillId="11" borderId="23" xfId="0" applyNumberFormat="1" applyFont="1" applyFill="1" applyBorder="1"/>
    <xf numFmtId="4" fontId="8" fillId="0" borderId="0" xfId="0" applyNumberFormat="1" applyFont="1"/>
    <xf numFmtId="4" fontId="0" fillId="0" borderId="0" xfId="0" applyNumberFormat="1"/>
    <xf numFmtId="0" fontId="10" fillId="4" borderId="8" xfId="0" applyFont="1" applyFill="1" applyBorder="1" applyAlignment="1" applyProtection="1">
      <alignment horizontal="left" vertical="center" wrapText="1"/>
      <protection hidden="1"/>
    </xf>
    <xf numFmtId="4" fontId="45" fillId="4" borderId="4" xfId="0" applyNumberFormat="1" applyFont="1" applyFill="1" applyBorder="1" applyAlignment="1" applyProtection="1">
      <alignment horizontal="right" vertical="center"/>
      <protection hidden="1"/>
    </xf>
    <xf numFmtId="4" fontId="45" fillId="4" borderId="2" xfId="0" applyNumberFormat="1" applyFont="1" applyFill="1" applyBorder="1" applyAlignment="1" applyProtection="1">
      <alignment horizontal="right" vertical="center"/>
      <protection hidden="1"/>
    </xf>
    <xf numFmtId="4" fontId="20" fillId="2" borderId="4" xfId="0" applyNumberFormat="1" applyFont="1" applyFill="1" applyBorder="1" applyAlignment="1" applyProtection="1">
      <alignment horizontal="right" vertical="center" wrapText="1"/>
      <protection locked="0"/>
    </xf>
    <xf numFmtId="4" fontId="20" fillId="2" borderId="2" xfId="0" applyNumberFormat="1" applyFont="1" applyFill="1" applyBorder="1" applyAlignment="1" applyProtection="1">
      <alignment horizontal="right" vertical="center" wrapText="1"/>
      <protection locked="0"/>
    </xf>
    <xf numFmtId="4" fontId="20" fillId="4" borderId="4" xfId="0" applyNumberFormat="1" applyFont="1" applyFill="1" applyBorder="1" applyAlignment="1" applyProtection="1">
      <alignment horizontal="center" vertical="center" wrapText="1"/>
      <protection hidden="1"/>
    </xf>
    <xf numFmtId="4" fontId="20" fillId="4" borderId="11" xfId="0" applyNumberFormat="1" applyFont="1" applyFill="1" applyBorder="1" applyAlignment="1" applyProtection="1">
      <alignment horizontal="center" vertical="center" wrapText="1"/>
      <protection hidden="1"/>
    </xf>
    <xf numFmtId="4" fontId="20" fillId="4" borderId="2" xfId="0" applyNumberFormat="1" applyFont="1" applyFill="1" applyBorder="1" applyAlignment="1" applyProtection="1">
      <alignment horizontal="center" vertical="center" wrapText="1"/>
      <protection hidden="1"/>
    </xf>
    <xf numFmtId="4" fontId="18" fillId="4" borderId="4" xfId="0" applyNumberFormat="1" applyFont="1" applyFill="1" applyBorder="1" applyAlignment="1" applyProtection="1">
      <alignment horizontal="center" vertical="center"/>
      <protection hidden="1"/>
    </xf>
    <xf numFmtId="4" fontId="18" fillId="4" borderId="11" xfId="0" applyNumberFormat="1" applyFont="1" applyFill="1" applyBorder="1" applyAlignment="1" applyProtection="1">
      <alignment horizontal="center" vertical="center"/>
      <protection hidden="1"/>
    </xf>
    <xf numFmtId="4" fontId="18" fillId="4" borderId="2" xfId="0" applyNumberFormat="1" applyFont="1" applyFill="1" applyBorder="1" applyAlignment="1" applyProtection="1">
      <alignment horizontal="center" vertical="center"/>
      <protection hidden="1"/>
    </xf>
    <xf numFmtId="49" fontId="12" fillId="0" borderId="11" xfId="0" applyNumberFormat="1" applyFont="1" applyBorder="1" applyAlignment="1" applyProtection="1">
      <alignment horizontal="center" vertical="top" wrapText="1"/>
      <protection locked="0"/>
    </xf>
    <xf numFmtId="0" fontId="25" fillId="4" borderId="6" xfId="0" applyFont="1" applyFill="1" applyBorder="1" applyAlignment="1" applyProtection="1">
      <alignment vertical="center" wrapText="1"/>
      <protection hidden="1"/>
    </xf>
    <xf numFmtId="0" fontId="29" fillId="5" borderId="8" xfId="0" applyFont="1" applyFill="1" applyBorder="1" applyAlignment="1" applyProtection="1">
      <alignment horizontal="center" vertical="center" wrapText="1"/>
      <protection hidden="1"/>
    </xf>
    <xf numFmtId="0" fontId="51" fillId="3" borderId="4" xfId="0" applyFont="1" applyFill="1" applyBorder="1" applyAlignment="1" applyProtection="1">
      <alignment horizontal="center" vertical="center" wrapText="1"/>
      <protection hidden="1"/>
    </xf>
    <xf numFmtId="0" fontId="51" fillId="3" borderId="11" xfId="0" applyFont="1" applyFill="1" applyBorder="1" applyAlignment="1" applyProtection="1">
      <alignment horizontal="center" vertical="center" wrapText="1"/>
      <protection hidden="1"/>
    </xf>
    <xf numFmtId="0" fontId="51" fillId="3" borderId="2" xfId="0" applyFont="1" applyFill="1" applyBorder="1" applyAlignment="1" applyProtection="1">
      <alignment horizontal="center" vertical="center" wrapText="1"/>
      <protection hidden="1"/>
    </xf>
    <xf numFmtId="4" fontId="12" fillId="0" borderId="4" xfId="0" applyNumberFormat="1" applyFont="1" applyBorder="1" applyAlignment="1" applyProtection="1">
      <alignment horizontal="center" vertical="top" wrapText="1"/>
      <protection locked="0"/>
    </xf>
    <xf numFmtId="4" fontId="12" fillId="0" borderId="11" xfId="0" applyNumberFormat="1" applyFont="1" applyBorder="1" applyAlignment="1" applyProtection="1">
      <alignment horizontal="center" vertical="top" wrapText="1"/>
      <protection locked="0"/>
    </xf>
    <xf numFmtId="4" fontId="11" fillId="3" borderId="4" xfId="0" applyNumberFormat="1" applyFont="1" applyFill="1" applyBorder="1" applyAlignment="1" applyProtection="1">
      <alignment horizontal="center" vertical="center" wrapText="1"/>
      <protection hidden="1"/>
    </xf>
    <xf numFmtId="4" fontId="11" fillId="3" borderId="11" xfId="0" applyNumberFormat="1" applyFont="1" applyFill="1" applyBorder="1" applyAlignment="1" applyProtection="1">
      <alignment horizontal="center" vertical="center" wrapText="1"/>
      <protection hidden="1"/>
    </xf>
    <xf numFmtId="4" fontId="11" fillId="3" borderId="2" xfId="0" applyNumberFormat="1" applyFont="1" applyFill="1" applyBorder="1" applyAlignment="1" applyProtection="1">
      <alignment horizontal="center" vertical="center" wrapText="1"/>
      <protection hidden="1"/>
    </xf>
    <xf numFmtId="4" fontId="18" fillId="4" borderId="4" xfId="0" applyNumberFormat="1" applyFont="1" applyFill="1" applyBorder="1" applyAlignment="1" applyProtection="1">
      <alignment horizontal="right" vertical="center"/>
      <protection hidden="1"/>
    </xf>
    <xf numFmtId="4" fontId="18" fillId="4" borderId="2" xfId="0" applyNumberFormat="1" applyFont="1" applyFill="1" applyBorder="1" applyAlignment="1" applyProtection="1">
      <alignment horizontal="right" vertical="center"/>
      <protection hidden="1"/>
    </xf>
    <xf numFmtId="4" fontId="44" fillId="4" borderId="4" xfId="0" applyNumberFormat="1" applyFont="1" applyFill="1" applyBorder="1" applyAlignment="1" applyProtection="1">
      <alignment horizontal="right" vertical="center"/>
      <protection hidden="1"/>
    </xf>
    <xf numFmtId="4" fontId="44" fillId="4" borderId="2" xfId="0" applyNumberFormat="1" applyFont="1" applyFill="1" applyBorder="1" applyAlignment="1" applyProtection="1">
      <alignment horizontal="right" vertical="center"/>
      <protection hidden="1"/>
    </xf>
    <xf numFmtId="4" fontId="43" fillId="4" borderId="4" xfId="0" applyNumberFormat="1" applyFont="1" applyFill="1" applyBorder="1" applyAlignment="1" applyProtection="1">
      <alignment horizontal="right" vertical="center"/>
      <protection hidden="1"/>
    </xf>
    <xf numFmtId="4" fontId="43" fillId="4" borderId="2" xfId="0" applyNumberFormat="1" applyFont="1" applyFill="1" applyBorder="1" applyAlignment="1" applyProtection="1">
      <alignment horizontal="right" vertical="center"/>
      <protection hidden="1"/>
    </xf>
    <xf numFmtId="49" fontId="12" fillId="0" borderId="4" xfId="0" applyNumberFormat="1" applyFont="1" applyBorder="1" applyAlignment="1" applyProtection="1">
      <alignment horizontal="left" vertical="top" wrapText="1"/>
      <protection locked="0"/>
    </xf>
    <xf numFmtId="49" fontId="12" fillId="0" borderId="11" xfId="0" applyNumberFormat="1" applyFont="1" applyBorder="1" applyAlignment="1" applyProtection="1">
      <alignment horizontal="left" vertical="top" wrapText="1"/>
      <protection locked="0"/>
    </xf>
    <xf numFmtId="49" fontId="12" fillId="0" borderId="2" xfId="0" applyNumberFormat="1" applyFont="1" applyBorder="1" applyAlignment="1" applyProtection="1">
      <alignment horizontal="left" vertical="top" wrapText="1"/>
      <protection locked="0"/>
    </xf>
    <xf numFmtId="0" fontId="30" fillId="4" borderId="0" xfId="0" applyFont="1" applyFill="1" applyAlignment="1" applyProtection="1">
      <alignment horizontal="center" vertical="center"/>
      <protection hidden="1"/>
    </xf>
    <xf numFmtId="164" fontId="9" fillId="4" borderId="14" xfId="0" applyNumberFormat="1" applyFont="1" applyFill="1" applyBorder="1" applyAlignment="1" applyProtection="1">
      <alignment vertical="center" wrapText="1"/>
      <protection hidden="1"/>
    </xf>
    <xf numFmtId="164" fontId="9" fillId="4" borderId="8" xfId="0" applyNumberFormat="1" applyFont="1" applyFill="1" applyBorder="1" applyAlignment="1" applyProtection="1">
      <alignment vertical="center" wrapText="1"/>
      <protection hidden="1"/>
    </xf>
    <xf numFmtId="166" fontId="9" fillId="4" borderId="8" xfId="0" applyNumberFormat="1" applyFont="1" applyFill="1" applyBorder="1" applyAlignment="1" applyProtection="1">
      <alignment horizontal="left" vertical="center" wrapText="1"/>
      <protection hidden="1"/>
    </xf>
    <xf numFmtId="166" fontId="7" fillId="7" borderId="8" xfId="0" applyNumberFormat="1" applyFont="1" applyFill="1" applyBorder="1" applyAlignment="1" applyProtection="1">
      <alignment horizontal="center" vertical="center" wrapText="1"/>
      <protection hidden="1"/>
    </xf>
    <xf numFmtId="166" fontId="7" fillId="7" borderId="13" xfId="0" applyNumberFormat="1" applyFont="1" applyFill="1" applyBorder="1" applyAlignment="1" applyProtection="1">
      <alignment horizontal="center" vertical="center" wrapText="1"/>
      <protection hidden="1"/>
    </xf>
    <xf numFmtId="167" fontId="12" fillId="3" borderId="4" xfId="0" applyNumberFormat="1" applyFont="1" applyFill="1" applyBorder="1" applyAlignment="1" applyProtection="1">
      <alignment wrapText="1"/>
      <protection hidden="1"/>
    </xf>
    <xf numFmtId="167" fontId="12" fillId="3" borderId="11" xfId="0" applyNumberFormat="1" applyFont="1" applyFill="1" applyBorder="1" applyAlignment="1" applyProtection="1">
      <alignment wrapText="1"/>
      <protection hidden="1"/>
    </xf>
    <xf numFmtId="167" fontId="12" fillId="3" borderId="2" xfId="0" applyNumberFormat="1" applyFont="1" applyFill="1" applyBorder="1" applyAlignment="1" applyProtection="1">
      <alignment wrapText="1"/>
      <protection hidden="1"/>
    </xf>
    <xf numFmtId="0" fontId="29" fillId="4" borderId="4" xfId="0" applyFont="1" applyFill="1" applyBorder="1" applyAlignment="1" applyProtection="1">
      <alignment horizontal="left" vertical="center" wrapText="1"/>
      <protection hidden="1"/>
    </xf>
    <xf numFmtId="0" fontId="29" fillId="4" borderId="11" xfId="0" applyFont="1" applyFill="1" applyBorder="1" applyAlignment="1" applyProtection="1">
      <alignment horizontal="left" vertical="center" wrapText="1"/>
      <protection hidden="1"/>
    </xf>
    <xf numFmtId="0" fontId="49" fillId="0" borderId="10" xfId="0" applyFont="1" applyBorder="1" applyAlignment="1" applyProtection="1">
      <alignment wrapText="1"/>
      <protection locked="0"/>
    </xf>
    <xf numFmtId="0" fontId="12" fillId="0" borderId="17" xfId="0" applyFont="1" applyBorder="1" applyAlignment="1" applyProtection="1">
      <alignment horizontal="left" vertical="top" wrapText="1"/>
      <protection locked="0"/>
    </xf>
    <xf numFmtId="0" fontId="12" fillId="0" borderId="7" xfId="0" applyFont="1" applyBorder="1" applyAlignment="1" applyProtection="1">
      <alignment horizontal="left" vertical="top" wrapText="1"/>
      <protection locked="0"/>
    </xf>
    <xf numFmtId="0" fontId="12" fillId="0" borderId="18" xfId="0" applyFont="1" applyBorder="1" applyAlignment="1" applyProtection="1">
      <alignment horizontal="left" vertical="top" wrapText="1"/>
      <protection locked="0"/>
    </xf>
    <xf numFmtId="0" fontId="12" fillId="0" borderId="19" xfId="0" applyFont="1" applyBorder="1" applyAlignment="1" applyProtection="1">
      <alignment horizontal="left" vertical="top" wrapText="1"/>
      <protection locked="0"/>
    </xf>
    <xf numFmtId="0" fontId="12" fillId="0" borderId="0" xfId="0" applyFont="1" applyAlignment="1" applyProtection="1">
      <alignment horizontal="left" vertical="top" wrapText="1"/>
      <protection locked="0"/>
    </xf>
    <xf numFmtId="0" fontId="12" fillId="0" borderId="20" xfId="0" applyFont="1" applyBorder="1" applyAlignment="1" applyProtection="1">
      <alignment horizontal="left" vertical="top" wrapText="1"/>
      <protection locked="0"/>
    </xf>
    <xf numFmtId="0" fontId="12" fillId="0" borderId="12" xfId="0" applyFont="1" applyBorder="1" applyAlignment="1" applyProtection="1">
      <alignment horizontal="left" vertical="top" wrapText="1"/>
      <protection locked="0"/>
    </xf>
    <xf numFmtId="0" fontId="12" fillId="0" borderId="10" xfId="0" applyFont="1" applyBorder="1" applyAlignment="1" applyProtection="1">
      <alignment horizontal="left" vertical="top" wrapText="1"/>
      <protection locked="0"/>
    </xf>
    <xf numFmtId="0" fontId="12" fillId="0" borderId="5" xfId="0" applyFont="1" applyBorder="1" applyAlignment="1" applyProtection="1">
      <alignment horizontal="left" vertical="top" wrapText="1"/>
      <protection locked="0"/>
    </xf>
    <xf numFmtId="0" fontId="22" fillId="4" borderId="21" xfId="0" applyFont="1" applyFill="1" applyBorder="1" applyAlignment="1" applyProtection="1">
      <alignment horizontal="left" vertical="center" wrapText="1"/>
      <protection hidden="1"/>
    </xf>
    <xf numFmtId="14" fontId="7" fillId="2" borderId="4" xfId="0" applyNumberFormat="1" applyFont="1" applyFill="1" applyBorder="1" applyAlignment="1" applyProtection="1">
      <alignment horizontal="left" vertical="center"/>
      <protection locked="0" hidden="1"/>
    </xf>
    <xf numFmtId="14" fontId="7" fillId="2" borderId="11" xfId="0" applyNumberFormat="1" applyFont="1" applyFill="1" applyBorder="1" applyAlignment="1" applyProtection="1">
      <alignment horizontal="left" vertical="center"/>
      <protection locked="0" hidden="1"/>
    </xf>
    <xf numFmtId="14" fontId="7" fillId="2" borderId="2" xfId="0" applyNumberFormat="1" applyFont="1" applyFill="1" applyBorder="1" applyAlignment="1" applyProtection="1">
      <alignment horizontal="left" vertical="center"/>
      <protection locked="0" hidden="1"/>
    </xf>
    <xf numFmtId="14" fontId="7" fillId="2" borderId="3" xfId="0" applyNumberFormat="1" applyFont="1" applyFill="1" applyBorder="1" applyAlignment="1" applyProtection="1">
      <alignment horizontal="left" vertical="center"/>
      <protection locked="0" hidden="1"/>
    </xf>
    <xf numFmtId="0" fontId="7" fillId="13" borderId="11" xfId="0" applyFont="1" applyFill="1" applyBorder="1" applyAlignment="1" applyProtection="1">
      <alignment horizontal="left" vertical="center" wrapText="1"/>
      <protection hidden="1"/>
    </xf>
    <xf numFmtId="0" fontId="7" fillId="13" borderId="11" xfId="0" applyFont="1" applyFill="1" applyBorder="1" applyAlignment="1" applyProtection="1">
      <alignment horizontal="left" vertical="center"/>
      <protection hidden="1"/>
    </xf>
    <xf numFmtId="0" fontId="7" fillId="13" borderId="2" xfId="0" applyFont="1" applyFill="1" applyBorder="1" applyAlignment="1" applyProtection="1">
      <alignment horizontal="left" vertical="center"/>
      <protection hidden="1"/>
    </xf>
    <xf numFmtId="0" fontId="7" fillId="13" borderId="4" xfId="0" applyFont="1" applyFill="1" applyBorder="1" applyAlignment="1" applyProtection="1">
      <alignment vertical="center"/>
      <protection hidden="1"/>
    </xf>
    <xf numFmtId="0" fontId="7" fillId="13" borderId="11" xfId="0" applyFont="1" applyFill="1" applyBorder="1" applyAlignment="1" applyProtection="1">
      <alignment vertical="center"/>
      <protection hidden="1"/>
    </xf>
    <xf numFmtId="0" fontId="7" fillId="13" borderId="2" xfId="0" applyFont="1" applyFill="1" applyBorder="1" applyAlignment="1" applyProtection="1">
      <alignment vertical="center"/>
      <protection hidden="1"/>
    </xf>
    <xf numFmtId="0" fontId="25" fillId="4" borderId="9" xfId="0" applyFont="1" applyFill="1" applyBorder="1" applyAlignment="1" applyProtection="1">
      <alignment vertical="center" wrapText="1"/>
      <protection hidden="1"/>
    </xf>
    <xf numFmtId="0" fontId="28" fillId="5" borderId="8" xfId="0" applyFont="1" applyFill="1" applyBorder="1" applyAlignment="1" applyProtection="1">
      <alignment horizontal="left" vertical="center" wrapText="1"/>
      <protection hidden="1"/>
    </xf>
    <xf numFmtId="0" fontId="28" fillId="5" borderId="13" xfId="0" applyFont="1" applyFill="1" applyBorder="1" applyAlignment="1" applyProtection="1">
      <alignment horizontal="left" vertical="center" wrapText="1"/>
      <protection hidden="1"/>
    </xf>
    <xf numFmtId="0" fontId="7" fillId="13" borderId="2" xfId="0" applyFont="1" applyFill="1" applyBorder="1" applyAlignment="1" applyProtection="1">
      <alignment horizontal="left" vertical="center" wrapText="1"/>
      <protection hidden="1"/>
    </xf>
    <xf numFmtId="0" fontId="7" fillId="13" borderId="3" xfId="0" applyFont="1" applyFill="1" applyBorder="1" applyAlignment="1" applyProtection="1">
      <alignment horizontal="left" vertical="center"/>
      <protection hidden="1"/>
    </xf>
    <xf numFmtId="0" fontId="7" fillId="13" borderId="3" xfId="0" applyFont="1" applyFill="1" applyBorder="1" applyAlignment="1" applyProtection="1">
      <alignment vertical="center"/>
      <protection hidden="1"/>
    </xf>
    <xf numFmtId="49" fontId="12" fillId="2" borderId="4" xfId="0" applyNumberFormat="1" applyFont="1" applyFill="1" applyBorder="1" applyAlignment="1" applyProtection="1">
      <alignment horizontal="left" vertical="top" wrapText="1"/>
      <protection locked="0"/>
    </xf>
    <xf numFmtId="49" fontId="12" fillId="2" borderId="11" xfId="0" applyNumberFormat="1" applyFont="1" applyFill="1" applyBorder="1" applyAlignment="1" applyProtection="1">
      <alignment horizontal="left" vertical="top" wrapText="1"/>
      <protection locked="0"/>
    </xf>
    <xf numFmtId="49" fontId="12" fillId="2" borderId="2" xfId="0" applyNumberFormat="1" applyFont="1" applyFill="1" applyBorder="1" applyAlignment="1" applyProtection="1">
      <alignment horizontal="left" vertical="top" wrapText="1"/>
      <protection locked="0"/>
    </xf>
    <xf numFmtId="0" fontId="19" fillId="4" borderId="0" xfId="0" applyFont="1" applyFill="1" applyAlignment="1" applyProtection="1">
      <alignment vertical="center" wrapText="1"/>
      <protection hidden="1"/>
    </xf>
    <xf numFmtId="0" fontId="24" fillId="4" borderId="0" xfId="0" applyFont="1" applyFill="1" applyAlignment="1" applyProtection="1">
      <alignment vertical="center" wrapText="1"/>
      <protection hidden="1"/>
    </xf>
    <xf numFmtId="0" fontId="29" fillId="5" borderId="8" xfId="0" applyFont="1" applyFill="1" applyBorder="1" applyAlignment="1" applyProtection="1">
      <alignment vertical="center" wrapText="1"/>
      <protection hidden="1"/>
    </xf>
    <xf numFmtId="0" fontId="29" fillId="5" borderId="13" xfId="0" applyFont="1" applyFill="1" applyBorder="1" applyAlignment="1" applyProtection="1">
      <alignment vertical="center" wrapText="1"/>
      <protection hidden="1"/>
    </xf>
    <xf numFmtId="0" fontId="23" fillId="4" borderId="0" xfId="0" applyFont="1" applyFill="1" applyAlignment="1" applyProtection="1">
      <alignment horizontal="left" vertical="top" wrapText="1"/>
      <protection hidden="1"/>
    </xf>
    <xf numFmtId="0" fontId="9" fillId="5" borderId="8" xfId="0" applyFont="1" applyFill="1" applyBorder="1" applyAlignment="1" applyProtection="1">
      <alignment vertical="center" wrapText="1"/>
      <protection hidden="1"/>
    </xf>
    <xf numFmtId="0" fontId="32" fillId="5" borderId="11" xfId="0" applyFont="1" applyFill="1" applyBorder="1" applyAlignment="1" applyProtection="1">
      <alignment vertical="center" wrapText="1"/>
      <protection hidden="1"/>
    </xf>
    <xf numFmtId="0" fontId="9" fillId="4" borderId="14" xfId="0" applyFont="1" applyFill="1" applyBorder="1" applyAlignment="1" applyProtection="1">
      <alignment horizontal="left" vertical="center" wrapText="1"/>
      <protection hidden="1"/>
    </xf>
    <xf numFmtId="0" fontId="9" fillId="4" borderId="8" xfId="0" applyFont="1" applyFill="1" applyBorder="1" applyAlignment="1" applyProtection="1">
      <alignment horizontal="left" vertical="center" wrapText="1"/>
      <protection hidden="1"/>
    </xf>
    <xf numFmtId="0" fontId="7" fillId="4" borderId="7" xfId="0" applyFont="1" applyFill="1" applyBorder="1" applyProtection="1">
      <protection hidden="1"/>
    </xf>
    <xf numFmtId="0" fontId="26" fillId="4" borderId="7" xfId="0" applyFont="1" applyFill="1" applyBorder="1" applyAlignment="1" applyProtection="1">
      <alignment horizontal="left" vertical="top" wrapText="1"/>
      <protection hidden="1"/>
    </xf>
    <xf numFmtId="0" fontId="26" fillId="4" borderId="0" xfId="0" applyFont="1" applyFill="1" applyAlignment="1" applyProtection="1">
      <alignment horizontal="left" vertical="top" wrapText="1"/>
      <protection hidden="1"/>
    </xf>
    <xf numFmtId="0" fontId="26" fillId="4" borderId="10" xfId="0" applyFont="1" applyFill="1" applyBorder="1" applyAlignment="1" applyProtection="1">
      <alignment horizontal="left" vertical="top" wrapText="1"/>
      <protection hidden="1"/>
    </xf>
    <xf numFmtId="0" fontId="35" fillId="4" borderId="0" xfId="0" applyFont="1" applyFill="1" applyAlignment="1" applyProtection="1">
      <alignment horizontal="left" wrapText="1"/>
      <protection hidden="1"/>
    </xf>
    <xf numFmtId="0" fontId="35" fillId="4" borderId="10" xfId="0" applyFont="1" applyFill="1" applyBorder="1" applyAlignment="1" applyProtection="1">
      <alignment horizontal="left" wrapText="1"/>
      <protection hidden="1"/>
    </xf>
    <xf numFmtId="0" fontId="35" fillId="4" borderId="7" xfId="0" applyFont="1" applyFill="1" applyBorder="1" applyAlignment="1" applyProtection="1">
      <alignment horizontal="left"/>
      <protection hidden="1"/>
    </xf>
    <xf numFmtId="4" fontId="16" fillId="4" borderId="4" xfId="0" applyNumberFormat="1" applyFont="1" applyFill="1" applyBorder="1" applyAlignment="1" applyProtection="1">
      <alignment horizontal="right" vertical="center"/>
      <protection hidden="1"/>
    </xf>
    <xf numFmtId="4" fontId="16" fillId="4" borderId="2" xfId="0" applyNumberFormat="1" applyFont="1" applyFill="1" applyBorder="1" applyAlignment="1" applyProtection="1">
      <alignment horizontal="right" vertical="center"/>
      <protection hidden="1"/>
    </xf>
    <xf numFmtId="0" fontId="25" fillId="0" borderId="9" xfId="0" applyFont="1" applyBorder="1" applyAlignment="1" applyProtection="1">
      <alignment vertical="center" wrapText="1"/>
      <protection hidden="1"/>
    </xf>
    <xf numFmtId="0" fontId="9" fillId="5" borderId="7" xfId="0" applyFont="1" applyFill="1" applyBorder="1" applyAlignment="1" applyProtection="1">
      <alignment horizontal="left" vertical="center" wrapText="1"/>
      <protection hidden="1"/>
    </xf>
    <xf numFmtId="0" fontId="9" fillId="5" borderId="0" xfId="0" applyFont="1" applyFill="1" applyAlignment="1" applyProtection="1">
      <alignment horizontal="left" vertical="center" wrapText="1"/>
      <protection hidden="1"/>
    </xf>
    <xf numFmtId="0" fontId="11" fillId="4" borderId="4" xfId="0" applyFont="1" applyFill="1" applyBorder="1" applyAlignment="1" applyProtection="1">
      <alignment horizontal="left" vertical="center" wrapText="1"/>
      <protection hidden="1"/>
    </xf>
    <xf numFmtId="0" fontId="11" fillId="4" borderId="11" xfId="0" applyFont="1" applyFill="1" applyBorder="1" applyAlignment="1" applyProtection="1">
      <alignment horizontal="left" vertical="center" wrapText="1"/>
      <protection hidden="1"/>
    </xf>
    <xf numFmtId="0" fontId="11" fillId="4" borderId="2" xfId="0" applyFont="1" applyFill="1" applyBorder="1" applyAlignment="1" applyProtection="1">
      <alignment horizontal="left" vertical="center" wrapText="1"/>
      <protection hidden="1"/>
    </xf>
    <xf numFmtId="0" fontId="13" fillId="0" borderId="4" xfId="0" applyFont="1" applyBorder="1" applyAlignment="1" applyProtection="1">
      <alignment wrapText="1"/>
      <protection locked="0"/>
    </xf>
    <xf numFmtId="0" fontId="13" fillId="0" borderId="11" xfId="0" applyFont="1" applyBorder="1" applyAlignment="1" applyProtection="1">
      <alignment wrapText="1"/>
      <protection locked="0"/>
    </xf>
    <xf numFmtId="0" fontId="13" fillId="0" borderId="2" xfId="0" applyFont="1" applyBorder="1" applyAlignment="1" applyProtection="1">
      <alignment wrapText="1"/>
      <protection locked="0"/>
    </xf>
    <xf numFmtId="0" fontId="9" fillId="5" borderId="22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left" vertical="center" wrapText="1"/>
      <protection hidden="1"/>
    </xf>
    <xf numFmtId="0" fontId="9" fillId="5" borderId="5" xfId="0" applyFont="1" applyFill="1" applyBorder="1" applyAlignment="1" applyProtection="1">
      <alignment horizontal="left" vertical="center" wrapText="1"/>
      <protection hidden="1"/>
    </xf>
    <xf numFmtId="0" fontId="25" fillId="4" borderId="9" xfId="0" applyFont="1" applyFill="1" applyBorder="1" applyAlignment="1" applyProtection="1">
      <alignment wrapText="1"/>
      <protection hidden="1"/>
    </xf>
    <xf numFmtId="0" fontId="9" fillId="5" borderId="18" xfId="0" applyFont="1" applyFill="1" applyBorder="1" applyAlignment="1" applyProtection="1">
      <alignment horizontal="left" vertical="center" wrapText="1"/>
      <protection hidden="1"/>
    </xf>
    <xf numFmtId="0" fontId="11" fillId="4" borderId="4" xfId="0" applyFont="1" applyFill="1" applyBorder="1" applyAlignment="1" applyProtection="1">
      <alignment vertical="center" wrapText="1"/>
      <protection hidden="1"/>
    </xf>
    <xf numFmtId="0" fontId="11" fillId="4" borderId="11" xfId="0" applyFont="1" applyFill="1" applyBorder="1" applyAlignment="1" applyProtection="1">
      <alignment vertical="center" wrapText="1"/>
      <protection hidden="1"/>
    </xf>
    <xf numFmtId="14" fontId="12" fillId="0" borderId="4" xfId="0" applyNumberFormat="1" applyFont="1" applyBorder="1" applyAlignment="1" applyProtection="1">
      <alignment horizontal="left" wrapText="1"/>
      <protection locked="0"/>
    </xf>
    <xf numFmtId="14" fontId="12" fillId="0" borderId="11" xfId="0" applyNumberFormat="1" applyFont="1" applyBorder="1" applyAlignment="1" applyProtection="1">
      <alignment horizontal="left" wrapText="1"/>
      <protection locked="0"/>
    </xf>
    <xf numFmtId="14" fontId="13" fillId="0" borderId="4" xfId="0" applyNumberFormat="1" applyFont="1" applyBorder="1" applyAlignment="1" applyProtection="1">
      <alignment horizontal="left" wrapText="1"/>
      <protection locked="0"/>
    </xf>
    <xf numFmtId="14" fontId="13" fillId="0" borderId="11" xfId="0" applyNumberFormat="1" applyFont="1" applyBorder="1" applyAlignment="1" applyProtection="1">
      <alignment horizontal="left" wrapText="1"/>
      <protection locked="0"/>
    </xf>
    <xf numFmtId="0" fontId="12" fillId="7" borderId="4" xfId="0" applyFont="1" applyFill="1" applyBorder="1" applyAlignment="1" applyProtection="1">
      <alignment wrapText="1"/>
      <protection hidden="1"/>
    </xf>
    <xf numFmtId="0" fontId="12" fillId="7" borderId="11" xfId="0" applyFont="1" applyFill="1" applyBorder="1" applyAlignment="1" applyProtection="1">
      <alignment wrapText="1"/>
      <protection hidden="1"/>
    </xf>
    <xf numFmtId="0" fontId="12" fillId="7" borderId="2" xfId="0" applyFont="1" applyFill="1" applyBorder="1" applyAlignment="1" applyProtection="1">
      <alignment wrapText="1"/>
      <protection hidden="1"/>
    </xf>
    <xf numFmtId="0" fontId="12" fillId="0" borderId="10" xfId="0" applyFont="1" applyBorder="1" applyAlignment="1" applyProtection="1">
      <alignment wrapText="1"/>
      <protection locked="0"/>
    </xf>
    <xf numFmtId="49" fontId="49" fillId="7" borderId="7" xfId="0" applyNumberFormat="1" applyFont="1" applyFill="1" applyBorder="1" applyAlignment="1" applyProtection="1">
      <alignment horizontal="center" vertical="center" wrapText="1"/>
      <protection hidden="1"/>
    </xf>
    <xf numFmtId="0" fontId="9" fillId="7" borderId="18" xfId="0" applyFont="1" applyFill="1" applyBorder="1" applyAlignment="1" applyProtection="1">
      <alignment horizontal="center" vertical="center" wrapText="1"/>
      <protection hidden="1"/>
    </xf>
    <xf numFmtId="0" fontId="9" fillId="7" borderId="20" xfId="0" applyFont="1" applyFill="1" applyBorder="1" applyAlignment="1" applyProtection="1">
      <alignment horizontal="center" vertical="center" wrapText="1"/>
      <protection hidden="1"/>
    </xf>
    <xf numFmtId="0" fontId="9" fillId="7" borderId="5" xfId="0" applyFont="1" applyFill="1" applyBorder="1" applyAlignment="1" applyProtection="1">
      <alignment horizontal="center" vertical="center" wrapText="1"/>
      <protection hidden="1"/>
    </xf>
    <xf numFmtId="0" fontId="12" fillId="0" borderId="11" xfId="0" applyFont="1" applyBorder="1" applyAlignment="1" applyProtection="1">
      <alignment wrapText="1"/>
      <protection locked="0"/>
    </xf>
    <xf numFmtId="49" fontId="49" fillId="7" borderId="4" xfId="0" applyNumberFormat="1" applyFont="1" applyFill="1" applyBorder="1" applyAlignment="1" applyProtection="1">
      <alignment horizontal="center" vertical="center" wrapText="1"/>
      <protection hidden="1"/>
    </xf>
    <xf numFmtId="49" fontId="49" fillId="7" borderId="11" xfId="0" applyNumberFormat="1" applyFont="1" applyFill="1" applyBorder="1" applyAlignment="1" applyProtection="1">
      <alignment horizontal="center" vertical="center" wrapText="1"/>
      <protection hidden="1"/>
    </xf>
    <xf numFmtId="0" fontId="16" fillId="3" borderId="4" xfId="0" applyFont="1" applyFill="1" applyBorder="1" applyAlignment="1" applyProtection="1">
      <alignment horizontal="center" vertical="center" wrapText="1"/>
      <protection hidden="1"/>
    </xf>
    <xf numFmtId="0" fontId="16" fillId="3" borderId="2" xfId="0" applyFont="1" applyFill="1" applyBorder="1" applyAlignment="1" applyProtection="1">
      <alignment horizontal="center" vertical="center" wrapText="1"/>
      <protection hidden="1"/>
    </xf>
    <xf numFmtId="4" fontId="16" fillId="4" borderId="4" xfId="0" applyNumberFormat="1" applyFont="1" applyFill="1" applyBorder="1" applyAlignment="1" applyProtection="1">
      <alignment horizontal="center" vertical="center"/>
      <protection hidden="1"/>
    </xf>
    <xf numFmtId="4" fontId="16" fillId="4" borderId="11" xfId="0" applyNumberFormat="1" applyFont="1" applyFill="1" applyBorder="1" applyAlignment="1" applyProtection="1">
      <alignment horizontal="center" vertical="center"/>
      <protection hidden="1"/>
    </xf>
    <xf numFmtId="4" fontId="16" fillId="4" borderId="2" xfId="0" applyNumberFormat="1" applyFont="1" applyFill="1" applyBorder="1" applyAlignment="1" applyProtection="1">
      <alignment horizontal="center" vertical="center"/>
      <protection hidden="1"/>
    </xf>
    <xf numFmtId="4" fontId="36" fillId="4" borderId="4" xfId="0" applyNumberFormat="1" applyFont="1" applyFill="1" applyBorder="1" applyAlignment="1" applyProtection="1">
      <alignment horizontal="right" vertical="center"/>
      <protection hidden="1"/>
    </xf>
    <xf numFmtId="4" fontId="36" fillId="4" borderId="2" xfId="0" applyNumberFormat="1" applyFont="1" applyFill="1" applyBorder="1" applyAlignment="1" applyProtection="1">
      <alignment horizontal="right" vertical="center"/>
      <protection hidden="1"/>
    </xf>
    <xf numFmtId="4" fontId="16" fillId="2" borderId="4" xfId="0" applyNumberFormat="1" applyFont="1" applyFill="1" applyBorder="1" applyAlignment="1" applyProtection="1">
      <alignment horizontal="right" vertical="center"/>
      <protection locked="0" hidden="1"/>
    </xf>
    <xf numFmtId="4" fontId="16" fillId="2" borderId="2" xfId="0" applyNumberFormat="1" applyFont="1" applyFill="1" applyBorder="1" applyAlignment="1" applyProtection="1">
      <alignment horizontal="right" vertical="center"/>
      <protection locked="0" hidden="1"/>
    </xf>
    <xf numFmtId="4" fontId="16" fillId="2" borderId="4" xfId="0" applyNumberFormat="1" applyFont="1" applyFill="1" applyBorder="1" applyAlignment="1" applyProtection="1">
      <alignment horizontal="right" vertical="center"/>
      <protection locked="0"/>
    </xf>
    <xf numFmtId="4" fontId="16" fillId="2" borderId="2" xfId="0" applyNumberFormat="1" applyFont="1" applyFill="1" applyBorder="1" applyAlignment="1" applyProtection="1">
      <alignment horizontal="right" vertical="center"/>
      <protection locked="0"/>
    </xf>
    <xf numFmtId="0" fontId="16" fillId="3" borderId="11" xfId="0" applyFont="1" applyFill="1" applyBorder="1" applyAlignment="1" applyProtection="1">
      <alignment horizontal="center" vertical="center" wrapText="1"/>
      <protection hidden="1"/>
    </xf>
  </cellXfs>
  <cellStyles count="15">
    <cellStyle name="Čárka" xfId="4" builtinId="3"/>
    <cellStyle name="Hypertextový odkaz" xfId="1" builtinId="8"/>
    <cellStyle name="Hypertextový odkaz 2" xfId="10" xr:uid="{C75213CA-C588-4571-8C03-DFD41F7755F4}"/>
    <cellStyle name="Normální" xfId="0" builtinId="0"/>
    <cellStyle name="Normální 2" xfId="2" xr:uid="{00000000-0005-0000-0000-000003000000}"/>
    <cellStyle name="Normální 3" xfId="3" xr:uid="{00000000-0005-0000-0000-000004000000}"/>
    <cellStyle name="Normální 4" xfId="5" xr:uid="{00000000-0005-0000-0000-000005000000}"/>
    <cellStyle name="Normální 4 2" xfId="7" xr:uid="{00000000-0005-0000-0000-000006000000}"/>
    <cellStyle name="Normální 4 3" xfId="14" xr:uid="{039DF7CA-40F5-4E58-94D3-3B57850E11DC}"/>
    <cellStyle name="Normální 5" xfId="6" xr:uid="{00000000-0005-0000-0000-000007000000}"/>
    <cellStyle name="Normální 6" xfId="8" xr:uid="{3BE040A9-5403-41F1-B930-379E20CF1DDA}"/>
    <cellStyle name="Normální 7" xfId="11" xr:uid="{9FAB8B11-45C4-4F0D-A2EA-E97BC6BD9624}"/>
    <cellStyle name="Normální 8" xfId="13" xr:uid="{EF901D54-F613-486F-A777-46D7E3418269}"/>
    <cellStyle name="normální_List1" xfId="12" xr:uid="{EEA5FFA4-4F68-458D-B7E8-A0F454015B06}"/>
    <cellStyle name="normální_RP - finální verze - rozdělení" xfId="9" xr:uid="{B592ADCC-4ACF-445F-B6D4-AEB578F6E2F4}"/>
  </cellStyles>
  <dxfs count="44">
    <dxf>
      <fill>
        <patternFill>
          <bgColor rgb="FF34B233"/>
        </patternFill>
      </fill>
    </dxf>
    <dxf>
      <fill>
        <patternFill>
          <bgColor theme="3"/>
        </patternFill>
      </fill>
    </dxf>
    <dxf>
      <fill>
        <patternFill>
          <bgColor rgb="FFD10074"/>
        </patternFill>
      </fill>
    </dxf>
    <dxf>
      <fill>
        <patternFill>
          <bgColor rgb="FF6F9AD3"/>
        </patternFill>
      </fill>
    </dxf>
    <dxf>
      <fill>
        <patternFill>
          <bgColor rgb="FFE98300"/>
        </patternFill>
      </fill>
    </dxf>
    <dxf>
      <fill>
        <patternFill>
          <bgColor rgb="FF007D57"/>
        </patternFill>
      </fill>
    </dxf>
    <dxf>
      <fill>
        <patternFill>
          <bgColor rgb="FF5BBBB7"/>
        </patternFill>
      </fill>
    </dxf>
    <dxf>
      <fill>
        <patternFill>
          <bgColor rgb="FF9C5FB5"/>
        </patternFill>
      </fill>
    </dxf>
    <dxf>
      <fill>
        <patternFill>
          <bgColor rgb="FF009FDA"/>
        </patternFill>
      </fill>
    </dxf>
    <dxf>
      <fill>
        <patternFill>
          <bgColor rgb="FF34BB3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rgb="FF34B233"/>
        </patternFill>
      </fill>
    </dxf>
    <dxf>
      <fill>
        <patternFill>
          <bgColor theme="3"/>
        </patternFill>
      </fill>
    </dxf>
    <dxf>
      <fill>
        <patternFill>
          <bgColor rgb="FFD10074"/>
        </patternFill>
      </fill>
    </dxf>
    <dxf>
      <fill>
        <patternFill>
          <bgColor rgb="FF6F9AD3"/>
        </patternFill>
      </fill>
    </dxf>
    <dxf>
      <fill>
        <patternFill>
          <bgColor rgb="FFE98300"/>
        </patternFill>
      </fill>
    </dxf>
    <dxf>
      <fill>
        <patternFill>
          <bgColor rgb="FF007D57"/>
        </patternFill>
      </fill>
    </dxf>
    <dxf>
      <fill>
        <patternFill>
          <bgColor rgb="FF5BBBB7"/>
        </patternFill>
      </fill>
    </dxf>
    <dxf>
      <fill>
        <patternFill>
          <bgColor rgb="FF9C5FB5"/>
        </patternFill>
      </fill>
    </dxf>
    <dxf>
      <fill>
        <patternFill>
          <bgColor rgb="FF009FDA"/>
        </patternFill>
      </fill>
    </dxf>
    <dxf>
      <fill>
        <patternFill>
          <bgColor rgb="FF34BB3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/>
        </patternFill>
      </fill>
    </dxf>
    <dxf>
      <fill>
        <patternFill>
          <bgColor theme="5"/>
        </patternFill>
      </fill>
    </dxf>
    <dxf>
      <fill>
        <patternFill>
          <bgColor rgb="FF6F9AD3"/>
        </patternFill>
      </fill>
    </dxf>
    <dxf>
      <fill>
        <patternFill>
          <bgColor theme="6"/>
        </patternFill>
      </fill>
    </dxf>
    <dxf>
      <fill>
        <patternFill>
          <bgColor theme="8"/>
        </patternFill>
      </fill>
    </dxf>
    <dxf>
      <fill>
        <patternFill>
          <bgColor theme="7"/>
        </patternFill>
      </fill>
    </dxf>
    <dxf>
      <fill>
        <patternFill>
          <bgColor rgb="FF009FDA"/>
        </patternFill>
      </fill>
    </dxf>
    <dxf>
      <fill>
        <patternFill>
          <bgColor rgb="FF34B233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rgb="FF34B23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9C5FB5"/>
      <color rgb="FF009FDA"/>
      <color rgb="FF6F9AD3"/>
      <color rgb="FF007D57"/>
      <color rgb="FFD10074"/>
      <color rgb="FFE98300"/>
      <color rgb="FF5BBBB7"/>
      <color rgb="FFE00034"/>
      <color rgb="FF34B233"/>
      <color rgb="FF6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JU">
      <a:dk1>
        <a:srgbClr val="151515"/>
      </a:dk1>
      <a:lt1>
        <a:sysClr val="window" lastClr="FFFFFF"/>
      </a:lt1>
      <a:dk2>
        <a:srgbClr val="E00034"/>
      </a:dk2>
      <a:lt2>
        <a:srgbClr val="D8D8D8"/>
      </a:lt2>
      <a:accent1>
        <a:srgbClr val="E00034"/>
      </a:accent1>
      <a:accent2>
        <a:srgbClr val="E98300"/>
      </a:accent2>
      <a:accent3>
        <a:srgbClr val="007D57"/>
      </a:accent3>
      <a:accent4>
        <a:srgbClr val="9C5FB5"/>
      </a:accent4>
      <a:accent5>
        <a:srgbClr val="5BBBB7"/>
      </a:accent5>
      <a:accent6>
        <a:srgbClr val="D10074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jcu.cz/images/UNIVERZITA/rozvoj/strategie-a-rozvoj/fsp/2024-2026/prehled-projektu-fsp-2024-2026_7_08_2024.pdf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rstemberkova@jcu.cz" TargetMode="External"/><Relationship Id="rId3" Type="http://schemas.openxmlformats.org/officeDocument/2006/relationships/hyperlink" Target="mailto:ekrlin@jcu.cz" TargetMode="External"/><Relationship Id="rId7" Type="http://schemas.openxmlformats.org/officeDocument/2006/relationships/hyperlink" Target="mailto:mmikova@zsf.jcu.cz" TargetMode="External"/><Relationship Id="rId2" Type="http://schemas.openxmlformats.org/officeDocument/2006/relationships/hyperlink" Target="mailto:jkolecek@frov.jcu.cz" TargetMode="External"/><Relationship Id="rId1" Type="http://schemas.openxmlformats.org/officeDocument/2006/relationships/hyperlink" Target="mailto:vnedopil@frov.jcu.cz" TargetMode="External"/><Relationship Id="rId6" Type="http://schemas.openxmlformats.org/officeDocument/2006/relationships/hyperlink" Target="mailto:fdolak@zsf.jcu.cz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mailto:svobodar@tf.jcu.cz" TargetMode="External"/><Relationship Id="rId10" Type="http://schemas.openxmlformats.org/officeDocument/2006/relationships/hyperlink" Target="mailto:mmercakova@jcu.cz" TargetMode="External"/><Relationship Id="rId4" Type="http://schemas.openxmlformats.org/officeDocument/2006/relationships/hyperlink" Target="mailto:milota@jcu.cz" TargetMode="External"/><Relationship Id="rId9" Type="http://schemas.openxmlformats.org/officeDocument/2006/relationships/hyperlink" Target="mailto:bartos@fzt.jcu.cz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tabColor theme="3"/>
    <pageSetUpPr fitToPage="1"/>
  </sheetPr>
  <dimension ref="A1:AI114"/>
  <sheetViews>
    <sheetView tabSelected="1" view="pageBreakPreview" zoomScaleNormal="100" zoomScaleSheetLayoutView="100" zoomScalePageLayoutView="55" workbookViewId="0">
      <selection activeCell="M4" sqref="M4"/>
    </sheetView>
  </sheetViews>
  <sheetFormatPr defaultColWidth="9.140625" defaultRowHeight="13.5" x14ac:dyDescent="0.25"/>
  <cols>
    <col min="1" max="1" width="2.28515625" style="2" customWidth="1"/>
    <col min="2" max="2" width="25" style="1" customWidth="1"/>
    <col min="3" max="3" width="8" style="1" customWidth="1"/>
    <col min="4" max="4" width="11.42578125" style="1" customWidth="1"/>
    <col min="5" max="5" width="9.7109375" style="1" customWidth="1"/>
    <col min="6" max="6" width="18.5703125" style="1" customWidth="1"/>
    <col min="7" max="7" width="13.85546875" style="1" customWidth="1"/>
    <col min="8" max="8" width="5" style="1" customWidth="1"/>
    <col min="9" max="9" width="8.85546875" style="1" customWidth="1"/>
    <col min="10" max="10" width="8.7109375" style="1" customWidth="1"/>
    <col min="11" max="11" width="16.5703125" style="1" customWidth="1"/>
    <col min="12" max="12" width="8" style="1" customWidth="1"/>
    <col min="13" max="14" width="11.28515625" style="1" customWidth="1"/>
    <col min="15" max="17" width="8.85546875" style="1" customWidth="1"/>
    <col min="18" max="27" width="7.140625" style="1" customWidth="1"/>
    <col min="28" max="28" width="23.5703125" style="1" customWidth="1"/>
    <col min="29" max="32" width="5.85546875" style="1" customWidth="1"/>
    <col min="33" max="33" width="49.7109375" style="1" customWidth="1"/>
    <col min="34" max="34" width="25" style="1" customWidth="1"/>
    <col min="35" max="35" width="14.42578125" style="4" customWidth="1"/>
    <col min="36" max="36" width="12" style="1" customWidth="1"/>
    <col min="37" max="37" width="13" style="1" customWidth="1"/>
    <col min="38" max="38" width="12.28515625" style="1" customWidth="1"/>
    <col min="39" max="39" width="13" style="1" customWidth="1"/>
    <col min="40" max="40" width="11.42578125" style="1" customWidth="1"/>
    <col min="41" max="41" width="27.140625" style="1" customWidth="1"/>
    <col min="42" max="42" width="87.85546875" style="1" customWidth="1"/>
    <col min="43" max="43" width="5.85546875" style="1" customWidth="1"/>
    <col min="44" max="51" width="9.140625" style="1" customWidth="1"/>
    <col min="52" max="16384" width="9.140625" style="1"/>
  </cols>
  <sheetData>
    <row r="1" spans="2:14" ht="34.5" customHeight="1" x14ac:dyDescent="0.25">
      <c r="B1" s="253" t="s">
        <v>201</v>
      </c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</row>
    <row r="2" spans="2:14" ht="13.5" customHeight="1" x14ac:dyDescent="0.25">
      <c r="B2" s="254" t="s">
        <v>116</v>
      </c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</row>
    <row r="3" spans="2:14" ht="13.5" customHeight="1" thickBot="1" x14ac:dyDescent="0.3">
      <c r="B3" s="254" t="s">
        <v>0</v>
      </c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</row>
    <row r="4" spans="2:14" ht="32.25" customHeight="1" thickTop="1" thickBot="1" x14ac:dyDescent="0.3">
      <c r="B4" s="22"/>
      <c r="C4" s="35"/>
      <c r="D4" s="22"/>
      <c r="E4" s="22"/>
      <c r="F4" s="22"/>
      <c r="G4" s="21"/>
      <c r="H4" s="2"/>
      <c r="I4" s="212" t="s">
        <v>11</v>
      </c>
      <c r="J4" s="212"/>
      <c r="K4" s="212"/>
      <c r="L4" s="29" t="s">
        <v>9</v>
      </c>
      <c r="M4" s="14"/>
      <c r="N4" s="160" t="s">
        <v>13</v>
      </c>
    </row>
    <row r="5" spans="2:14" ht="23.25" customHeight="1" thickTop="1" x14ac:dyDescent="0.25">
      <c r="B5" s="3"/>
      <c r="C5" s="30" t="s">
        <v>12</v>
      </c>
      <c r="D5" s="257" t="s">
        <v>68</v>
      </c>
      <c r="E5" s="257"/>
      <c r="F5" s="257"/>
      <c r="G5" s="257"/>
      <c r="H5" s="257"/>
      <c r="I5" s="257"/>
      <c r="J5" s="257"/>
      <c r="K5" s="257"/>
      <c r="L5" s="257"/>
      <c r="M5" s="257"/>
      <c r="N5" s="257"/>
    </row>
    <row r="6" spans="2:14" ht="15.75" thickBot="1" x14ac:dyDescent="0.3">
      <c r="B6" s="193" t="s">
        <v>89</v>
      </c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</row>
    <row r="7" spans="2:14" ht="39.75" customHeight="1" thickTop="1" x14ac:dyDescent="0.25">
      <c r="B7" s="62" t="e">
        <f>VLOOKUP(M4,'DATA FSP'!A4:D18,4,0)</f>
        <v>#N/A</v>
      </c>
      <c r="C7" s="213" t="s">
        <v>19</v>
      </c>
      <c r="D7" s="214"/>
      <c r="E7" s="67"/>
      <c r="F7" s="67"/>
      <c r="G7" s="215" t="s">
        <v>202</v>
      </c>
      <c r="H7" s="215"/>
      <c r="I7" s="215"/>
      <c r="J7" s="215"/>
      <c r="K7" s="215"/>
      <c r="L7" s="216" t="s">
        <v>15</v>
      </c>
      <c r="M7" s="217"/>
      <c r="N7" s="61">
        <v>2025</v>
      </c>
    </row>
    <row r="8" spans="2:14" ht="15.75" thickBot="1" x14ac:dyDescent="0.3">
      <c r="B8" s="283" t="s">
        <v>1</v>
      </c>
      <c r="C8" s="283"/>
      <c r="D8" s="283"/>
      <c r="E8" s="283"/>
      <c r="F8" s="283"/>
      <c r="G8" s="283"/>
      <c r="H8" s="283"/>
      <c r="I8" s="283"/>
      <c r="J8" s="283"/>
      <c r="K8" s="283"/>
      <c r="L8" s="283"/>
      <c r="M8" s="283"/>
      <c r="N8" s="283"/>
    </row>
    <row r="9" spans="2:14" ht="36" customHeight="1" thickTop="1" thickBot="1" x14ac:dyDescent="0.3">
      <c r="B9" s="12" t="s">
        <v>10</v>
      </c>
      <c r="C9" s="233" t="e">
        <f>VLOOKUP(M4,'Přehled projektů FSP 24-26'!A1:AB19,4,0)</f>
        <v>#N/A</v>
      </c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</row>
    <row r="10" spans="2:14" ht="16.5" customHeight="1" thickTop="1" thickBot="1" x14ac:dyDescent="0.3">
      <c r="B10" s="31" t="s">
        <v>20</v>
      </c>
      <c r="C10" s="258"/>
      <c r="D10" s="258"/>
      <c r="E10" s="31"/>
      <c r="F10" s="31"/>
      <c r="G10" s="260" t="e">
        <f>VLOOKUP(M4,'Přehled projektů FSP 24-26'!A2:AB19,3,0)</f>
        <v>#N/A</v>
      </c>
      <c r="H10" s="261"/>
      <c r="I10" s="261"/>
      <c r="J10" s="261"/>
      <c r="K10" s="261"/>
      <c r="L10" s="261"/>
      <c r="M10" s="261"/>
      <c r="N10" s="261"/>
    </row>
    <row r="11" spans="2:14" ht="20.25" customHeight="1" thickTop="1" thickBot="1" x14ac:dyDescent="0.3">
      <c r="B11" s="272" t="s">
        <v>44</v>
      </c>
      <c r="C11" s="259" t="s">
        <v>2</v>
      </c>
      <c r="D11" s="259"/>
      <c r="E11" s="69"/>
      <c r="F11" s="69"/>
      <c r="G11" s="260" t="e">
        <f>VLOOKUP(M4,'Přehled projektů FSP 24-26'!A1:AB19,5,0)</f>
        <v>#N/A</v>
      </c>
      <c r="H11" s="261"/>
      <c r="I11" s="261"/>
      <c r="J11" s="261"/>
      <c r="K11" s="261"/>
      <c r="L11" s="261"/>
      <c r="M11" s="261"/>
      <c r="N11" s="261"/>
    </row>
    <row r="12" spans="2:14" ht="17.25" customHeight="1" thickTop="1" x14ac:dyDescent="0.25">
      <c r="B12" s="273"/>
      <c r="C12" s="259" t="s">
        <v>3</v>
      </c>
      <c r="D12" s="259"/>
      <c r="E12" s="69"/>
      <c r="F12" s="69"/>
      <c r="G12" s="260" t="e">
        <f>VLOOKUP(M4,'Přehled projektů FSP 24-26'!A2:AB19,6,0)</f>
        <v>#N/A</v>
      </c>
      <c r="H12" s="261"/>
      <c r="I12" s="261"/>
      <c r="J12" s="261"/>
      <c r="K12" s="261"/>
      <c r="L12" s="261"/>
      <c r="M12" s="261"/>
      <c r="N12" s="261"/>
    </row>
    <row r="13" spans="2:14" ht="15.75" thickBot="1" x14ac:dyDescent="0.3">
      <c r="B13" s="193" t="s">
        <v>4</v>
      </c>
      <c r="C13" s="193"/>
      <c r="D13" s="193"/>
      <c r="E13" s="193"/>
      <c r="F13" s="193"/>
      <c r="G13" s="193"/>
      <c r="H13" s="193"/>
      <c r="I13" s="193"/>
      <c r="J13" s="193"/>
      <c r="K13" s="193"/>
      <c r="L13" s="193"/>
      <c r="M13" s="193"/>
      <c r="N13" s="193"/>
    </row>
    <row r="14" spans="2:14" ht="21.75" customHeight="1" thickTop="1" x14ac:dyDescent="0.25">
      <c r="B14" s="280" t="s">
        <v>72</v>
      </c>
      <c r="C14" s="221" t="s">
        <v>84</v>
      </c>
      <c r="D14" s="222"/>
      <c r="E14" s="222"/>
      <c r="F14" s="222"/>
      <c r="G14" s="222"/>
      <c r="H14" s="222"/>
      <c r="I14" s="222"/>
      <c r="J14" s="222"/>
      <c r="K14" s="222"/>
      <c r="L14" s="222"/>
      <c r="M14" s="222"/>
      <c r="N14" s="222"/>
    </row>
    <row r="15" spans="2:14" ht="21.75" customHeight="1" x14ac:dyDescent="0.25">
      <c r="B15" s="281"/>
      <c r="C15" s="224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6"/>
    </row>
    <row r="16" spans="2:14" ht="21.75" customHeight="1" x14ac:dyDescent="0.25">
      <c r="B16" s="281"/>
      <c r="C16" s="227"/>
      <c r="D16" s="228"/>
      <c r="E16" s="228"/>
      <c r="F16" s="228"/>
      <c r="G16" s="228"/>
      <c r="H16" s="228"/>
      <c r="I16" s="228"/>
      <c r="J16" s="228"/>
      <c r="K16" s="228"/>
      <c r="L16" s="228"/>
      <c r="M16" s="228"/>
      <c r="N16" s="229"/>
    </row>
    <row r="17" spans="2:35" ht="21.75" customHeight="1" x14ac:dyDescent="0.25">
      <c r="B17" s="281"/>
      <c r="C17" s="227"/>
      <c r="D17" s="228"/>
      <c r="E17" s="228"/>
      <c r="F17" s="228"/>
      <c r="G17" s="228"/>
      <c r="H17" s="228"/>
      <c r="I17" s="228"/>
      <c r="J17" s="228"/>
      <c r="K17" s="228"/>
      <c r="L17" s="228"/>
      <c r="M17" s="228"/>
      <c r="N17" s="229"/>
    </row>
    <row r="18" spans="2:35" ht="21.75" customHeight="1" x14ac:dyDescent="0.25">
      <c r="B18" s="281"/>
      <c r="C18" s="227"/>
      <c r="D18" s="228"/>
      <c r="E18" s="228"/>
      <c r="F18" s="228"/>
      <c r="G18" s="228"/>
      <c r="H18" s="228"/>
      <c r="I18" s="228"/>
      <c r="J18" s="228"/>
      <c r="K18" s="228"/>
      <c r="L18" s="228"/>
      <c r="M18" s="228"/>
      <c r="N18" s="229"/>
    </row>
    <row r="19" spans="2:35" ht="21.75" customHeight="1" x14ac:dyDescent="0.25">
      <c r="B19" s="281"/>
      <c r="C19" s="227"/>
      <c r="D19" s="228"/>
      <c r="E19" s="228"/>
      <c r="F19" s="228"/>
      <c r="G19" s="228"/>
      <c r="H19" s="228"/>
      <c r="I19" s="228"/>
      <c r="J19" s="228"/>
      <c r="K19" s="228"/>
      <c r="L19" s="228"/>
      <c r="M19" s="228"/>
      <c r="N19" s="229"/>
    </row>
    <row r="20" spans="2:35" ht="21.75" customHeight="1" x14ac:dyDescent="0.25">
      <c r="B20" s="282"/>
      <c r="C20" s="230"/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232"/>
    </row>
    <row r="21" spans="2:35" ht="21" customHeight="1" x14ac:dyDescent="0.25">
      <c r="B21" s="296" t="s">
        <v>69</v>
      </c>
      <c r="C21" s="221" t="s">
        <v>85</v>
      </c>
      <c r="D21" s="222"/>
      <c r="E21" s="222"/>
      <c r="F21" s="222"/>
      <c r="G21" s="222"/>
      <c r="H21" s="222"/>
      <c r="I21" s="222"/>
      <c r="J21" s="222"/>
      <c r="K21" s="222"/>
      <c r="L21" s="222"/>
      <c r="M21" s="222"/>
      <c r="N21" s="222"/>
    </row>
    <row r="22" spans="2:35" ht="26.25" customHeight="1" x14ac:dyDescent="0.25">
      <c r="B22" s="297"/>
      <c r="C22" s="300" t="s">
        <v>70</v>
      </c>
      <c r="D22" s="301"/>
      <c r="E22" s="301"/>
      <c r="F22" s="301"/>
      <c r="G22" s="301"/>
      <c r="H22" s="301"/>
      <c r="I22" s="68" t="s">
        <v>203</v>
      </c>
      <c r="J22" s="68" t="s">
        <v>204</v>
      </c>
      <c r="K22" s="295" t="s">
        <v>71</v>
      </c>
      <c r="L22" s="295"/>
      <c r="M22" s="295"/>
      <c r="N22" s="295"/>
      <c r="AG22" s="4"/>
      <c r="AI22" s="1"/>
    </row>
    <row r="23" spans="2:35" ht="50.25" customHeight="1" x14ac:dyDescent="0.25">
      <c r="B23" s="297"/>
      <c r="C23" s="291" t="e">
        <f>IF(VLOOKUP(M4,Indikátory_datově!A:H,2,0)="","",VLOOKUP(M4,Indikátory_datově!A:H,2,0))</f>
        <v>#N/A</v>
      </c>
      <c r="D23" s="292"/>
      <c r="E23" s="292"/>
      <c r="F23" s="292"/>
      <c r="G23" s="292"/>
      <c r="H23" s="293"/>
      <c r="I23" s="65" t="e">
        <f>IF(VLOOKUP(M4,'Cílový stav 25-datově'!A:H,2,0)="","",VLOOKUP(M4,'Cílový stav 25-datově'!A:H,2,0))</f>
        <v>#N/A</v>
      </c>
      <c r="J23" s="66"/>
      <c r="K23" s="294"/>
      <c r="L23" s="294"/>
      <c r="M23" s="294"/>
      <c r="N23" s="294"/>
      <c r="AG23" s="4"/>
      <c r="AI23" s="1"/>
    </row>
    <row r="24" spans="2:35" ht="27" customHeight="1" x14ac:dyDescent="0.25">
      <c r="B24" s="297"/>
      <c r="C24" s="218" t="e">
        <f>IF(VLOOKUP(M4,Indikátory_datově!A:H,3,0)="","",VLOOKUP(M4,Indikátory_datově!A:H,3,0))</f>
        <v>#N/A</v>
      </c>
      <c r="D24" s="219"/>
      <c r="E24" s="219"/>
      <c r="F24" s="219"/>
      <c r="G24" s="219"/>
      <c r="H24" s="220"/>
      <c r="I24" s="65" t="e">
        <f>IF(VLOOKUP(M4,'Cílový stav 25-datově'!A:H,3,0)="","",VLOOKUP(M4,'Cílový stav 25-datově'!A:H,3,0))</f>
        <v>#N/A</v>
      </c>
      <c r="J24" s="66"/>
      <c r="K24" s="294"/>
      <c r="L24" s="294"/>
      <c r="M24" s="294"/>
      <c r="N24" s="294"/>
      <c r="AG24" s="4"/>
      <c r="AI24" s="1"/>
    </row>
    <row r="25" spans="2:35" ht="33.75" customHeight="1" x14ac:dyDescent="0.25">
      <c r="B25" s="297"/>
      <c r="C25" s="218" t="e">
        <f>IF(VLOOKUP(M4,Indikátory_datově!A:H,4,0)="","",VLOOKUP(M4,Indikátory_datově!A:H,4,0))</f>
        <v>#N/A</v>
      </c>
      <c r="D25" s="219"/>
      <c r="E25" s="219"/>
      <c r="F25" s="219"/>
      <c r="G25" s="219"/>
      <c r="H25" s="220"/>
      <c r="I25" s="65" t="e">
        <f>IF(VLOOKUP(M4,'Cílový stav 25-datově'!A:H,4,0)="","",VLOOKUP(M4,'Cílový stav 25-datově'!A:H,4,0))</f>
        <v>#N/A</v>
      </c>
      <c r="J25" s="66"/>
      <c r="K25" s="294"/>
      <c r="L25" s="294"/>
      <c r="M25" s="294"/>
      <c r="N25" s="294"/>
      <c r="AG25" s="4"/>
      <c r="AI25" s="1"/>
    </row>
    <row r="26" spans="2:35" ht="21.75" customHeight="1" x14ac:dyDescent="0.25">
      <c r="B26" s="297"/>
      <c r="C26" s="218" t="e">
        <f>IF(VLOOKUP(M4,Indikátory_datově!A:H,5,0)="","",VLOOKUP(M4,Indikátory_datově!A:H,5,0))</f>
        <v>#N/A</v>
      </c>
      <c r="D26" s="219"/>
      <c r="E26" s="219"/>
      <c r="F26" s="219"/>
      <c r="G26" s="219"/>
      <c r="H26" s="220"/>
      <c r="I26" s="65" t="e">
        <f>IF(VLOOKUP(M4,'Cílový stav 25-datově'!A:H,5,0)="","",VLOOKUP(M4,'Cílový stav 25-datově'!A:H,5,0))</f>
        <v>#N/A</v>
      </c>
      <c r="J26" s="66"/>
      <c r="K26" s="294"/>
      <c r="L26" s="294"/>
      <c r="M26" s="294"/>
      <c r="N26" s="294"/>
      <c r="AG26" s="4"/>
      <c r="AI26" s="1"/>
    </row>
    <row r="27" spans="2:35" ht="21.75" customHeight="1" x14ac:dyDescent="0.25">
      <c r="B27" s="297"/>
      <c r="C27" s="218" t="e">
        <f>IF(VLOOKUP(M4,Indikátory_datově!A:H,6,0)="","",VLOOKUP(M4,Indikátory_datově!A:H,6,0))</f>
        <v>#N/A</v>
      </c>
      <c r="D27" s="219"/>
      <c r="E27" s="219"/>
      <c r="F27" s="219"/>
      <c r="G27" s="219"/>
      <c r="H27" s="220"/>
      <c r="I27" s="65" t="e">
        <f>IF(VLOOKUP(M4,'Cílový stav 25-datově'!A:H,6,0)="","",VLOOKUP(M4,'Cílový stav 25-datově'!A:H,6,0))</f>
        <v>#N/A</v>
      </c>
      <c r="J27" s="66"/>
      <c r="K27" s="294"/>
      <c r="L27" s="294"/>
      <c r="M27" s="294"/>
      <c r="N27" s="294"/>
      <c r="AG27" s="4"/>
      <c r="AI27" s="1"/>
    </row>
    <row r="28" spans="2:35" ht="21.75" customHeight="1" x14ac:dyDescent="0.25">
      <c r="B28" s="297"/>
      <c r="C28" s="218" t="e">
        <f>IF(VLOOKUP(M4,Indikátory_datově!A:H,7,0)="","",VLOOKUP(M4,Indikátory_datově!A:H,7,0))</f>
        <v>#N/A</v>
      </c>
      <c r="D28" s="219"/>
      <c r="E28" s="219"/>
      <c r="F28" s="219"/>
      <c r="G28" s="219"/>
      <c r="H28" s="220"/>
      <c r="I28" s="65" t="e">
        <f>IF(VLOOKUP(M4,'Cílový stav 25-datově'!A:H,7,0)="","",VLOOKUP(M4,'Cílový stav 25-datově'!A:H,7,0))</f>
        <v>#N/A</v>
      </c>
      <c r="J28" s="66"/>
      <c r="K28" s="294"/>
      <c r="L28" s="294"/>
      <c r="M28" s="294"/>
      <c r="N28" s="294"/>
      <c r="AG28" s="4"/>
      <c r="AI28" s="1"/>
    </row>
    <row r="29" spans="2:35" ht="21.75" customHeight="1" x14ac:dyDescent="0.25">
      <c r="B29" s="297"/>
      <c r="C29" s="218" t="e">
        <f>IF(VLOOKUP(M4,Indikátory_datově!A:H,8,0)="","",VLOOKUP(M4,Indikátory_datově!A:H,8,0))</f>
        <v>#N/A</v>
      </c>
      <c r="D29" s="219"/>
      <c r="E29" s="219"/>
      <c r="F29" s="219"/>
      <c r="G29" s="219"/>
      <c r="H29" s="220"/>
      <c r="I29" s="65" t="e">
        <f>IF(VLOOKUP(M4,'Cílový stav 25-datově'!A:H,8,0)="","",VLOOKUP(M4,'Cílový stav 25-datově'!A:H,8,0))</f>
        <v>#N/A</v>
      </c>
      <c r="J29" s="66"/>
      <c r="K29" s="223"/>
      <c r="L29" s="223"/>
      <c r="M29" s="223"/>
      <c r="N29" s="223"/>
      <c r="AG29" s="4"/>
      <c r="AI29" s="1"/>
    </row>
    <row r="30" spans="2:35" ht="21.75" customHeight="1" x14ac:dyDescent="0.25">
      <c r="B30" s="298"/>
      <c r="C30" s="218" t="e">
        <f>IF(VLOOKUP(M4,Indikátory_datově!A:I,9,0)="","",VLOOKUP(M4,Indikátory_datově!A:I,9,0))</f>
        <v>#N/A</v>
      </c>
      <c r="D30" s="219"/>
      <c r="E30" s="219"/>
      <c r="F30" s="219"/>
      <c r="G30" s="219"/>
      <c r="H30" s="220"/>
      <c r="I30" s="65" t="e">
        <f>IF(VLOOKUP(M4,'Cílový stav 25-datově'!A:I,9,0)="","",VLOOKUP(M4,'Cílový stav 25-datově'!A:I,9,0))</f>
        <v>#N/A</v>
      </c>
      <c r="J30" s="66"/>
      <c r="K30" s="299"/>
      <c r="L30" s="299"/>
      <c r="M30" s="299"/>
      <c r="N30" s="299"/>
      <c r="AG30" s="4"/>
      <c r="AI30" s="1"/>
    </row>
    <row r="31" spans="2:35" ht="24" customHeight="1" x14ac:dyDescent="0.25">
      <c r="B31" s="284" t="s">
        <v>5</v>
      </c>
      <c r="C31" s="221" t="s">
        <v>45</v>
      </c>
      <c r="D31" s="222"/>
      <c r="E31" s="222"/>
      <c r="F31" s="222"/>
      <c r="G31" s="222"/>
      <c r="H31" s="222"/>
      <c r="I31" s="222"/>
      <c r="J31" s="222"/>
      <c r="K31" s="222"/>
      <c r="L31" s="222"/>
      <c r="M31" s="222"/>
      <c r="N31" s="222"/>
    </row>
    <row r="32" spans="2:35" ht="15" customHeight="1" x14ac:dyDescent="0.25">
      <c r="B32" s="281"/>
      <c r="C32" s="8" t="s">
        <v>6</v>
      </c>
      <c r="D32" s="274" t="s">
        <v>59</v>
      </c>
      <c r="E32" s="275"/>
      <c r="F32" s="275"/>
      <c r="G32" s="275"/>
      <c r="H32" s="275"/>
      <c r="I32" s="275"/>
      <c r="J32" s="275"/>
      <c r="K32" s="275"/>
      <c r="L32" s="276"/>
      <c r="M32" s="285" t="s">
        <v>16</v>
      </c>
      <c r="N32" s="286"/>
    </row>
    <row r="33" spans="1:35" ht="36" customHeight="1" x14ac:dyDescent="0.25">
      <c r="B33" s="281"/>
      <c r="C33" s="9">
        <v>1</v>
      </c>
      <c r="D33" s="277" t="e">
        <f>IF(VLOOKUP(M4,zmeny25!A1:G17,2,0)="","",VLOOKUP(M4,zmeny25!A1:G17,2,0))</f>
        <v>#N/A</v>
      </c>
      <c r="E33" s="278"/>
      <c r="F33" s="278"/>
      <c r="G33" s="278"/>
      <c r="H33" s="278"/>
      <c r="I33" s="278"/>
      <c r="J33" s="278"/>
      <c r="K33" s="278"/>
      <c r="L33" s="279"/>
      <c r="M33" s="287" t="e">
        <f>IF(VLOOKUP(M4,zmeny25!A1:G17,3,0)="","",VLOOKUP(M4,zmeny25!A1:G17,3,0))</f>
        <v>#N/A</v>
      </c>
      <c r="N33" s="288"/>
    </row>
    <row r="34" spans="1:35" ht="36" customHeight="1" x14ac:dyDescent="0.25">
      <c r="B34" s="281"/>
      <c r="C34" s="9">
        <v>2</v>
      </c>
      <c r="D34" s="277" t="e">
        <f>IF(VLOOKUP(M4,zmeny25!A2:G18,4,0)="","",VLOOKUP(M4,zmeny25!A2:G18,4,0))</f>
        <v>#N/A</v>
      </c>
      <c r="E34" s="278"/>
      <c r="F34" s="278"/>
      <c r="G34" s="278"/>
      <c r="H34" s="278"/>
      <c r="I34" s="278"/>
      <c r="J34" s="278"/>
      <c r="K34" s="278"/>
      <c r="L34" s="279"/>
      <c r="M34" s="289" t="e">
        <f>IF(VLOOKUP(M4,zmeny25!A2:G18,5,0)="","",VLOOKUP(M4,zmeny25!A2:G18,5,0))</f>
        <v>#N/A</v>
      </c>
      <c r="N34" s="290"/>
      <c r="O34" s="70"/>
      <c r="P34" s="70"/>
      <c r="Q34" s="70"/>
      <c r="R34" s="70"/>
      <c r="S34" s="70"/>
      <c r="T34" s="70"/>
    </row>
    <row r="35" spans="1:35" ht="36" customHeight="1" x14ac:dyDescent="0.25">
      <c r="B35" s="282"/>
      <c r="C35" s="9">
        <v>3</v>
      </c>
      <c r="D35" s="277" t="e">
        <f>IF(VLOOKUP(M4,zmeny25!A2:G18,6,0)="","",VLOOKUP(M4,zmeny25!A2:G18,6,0))</f>
        <v>#N/A</v>
      </c>
      <c r="E35" s="278"/>
      <c r="F35" s="278"/>
      <c r="G35" s="278"/>
      <c r="H35" s="278"/>
      <c r="I35" s="278"/>
      <c r="J35" s="278"/>
      <c r="K35" s="278"/>
      <c r="L35" s="279"/>
      <c r="M35" s="289" t="e">
        <f>IF(VLOOKUP(M4,zmeny25!A2:G18,7,0)="","",VLOOKUP(M4,zmeny25!A2:G18,7,0))</f>
        <v>#N/A</v>
      </c>
      <c r="N35" s="290"/>
    </row>
    <row r="36" spans="1:35" ht="24" customHeight="1" thickBot="1" x14ac:dyDescent="0.3">
      <c r="B36" s="271" t="s">
        <v>14</v>
      </c>
      <c r="C36" s="271"/>
      <c r="D36" s="271"/>
      <c r="E36" s="271"/>
      <c r="F36" s="271"/>
      <c r="G36" s="271"/>
      <c r="H36" s="271"/>
      <c r="I36" s="271"/>
      <c r="J36" s="271"/>
      <c r="K36" s="271"/>
      <c r="L36" s="271"/>
      <c r="M36" s="271"/>
      <c r="N36" s="271"/>
    </row>
    <row r="37" spans="1:35" ht="15.75" customHeight="1" thickTop="1" x14ac:dyDescent="0.25">
      <c r="B37" s="181"/>
      <c r="C37" s="181"/>
      <c r="D37" s="181"/>
      <c r="E37" s="181"/>
      <c r="F37" s="181"/>
      <c r="G37" s="181"/>
      <c r="H37" s="181"/>
      <c r="I37" s="181"/>
      <c r="J37" s="181"/>
      <c r="K37" s="181"/>
      <c r="L37" s="181"/>
      <c r="M37" s="181"/>
      <c r="N37" s="181"/>
    </row>
    <row r="38" spans="1:35" s="6" customFormat="1" ht="36.75" customHeight="1" x14ac:dyDescent="0.2">
      <c r="A38" s="5"/>
      <c r="B38" s="32"/>
      <c r="C38" s="302" t="s">
        <v>205</v>
      </c>
      <c r="D38" s="313"/>
      <c r="E38" s="303"/>
      <c r="F38" s="164" t="s">
        <v>219</v>
      </c>
      <c r="G38" s="302" t="s">
        <v>54</v>
      </c>
      <c r="H38" s="303"/>
      <c r="I38" s="302" t="s">
        <v>53</v>
      </c>
      <c r="J38" s="303"/>
      <c r="K38" s="302" t="s">
        <v>51</v>
      </c>
      <c r="L38" s="303"/>
      <c r="M38" s="302" t="s">
        <v>52</v>
      </c>
      <c r="N38" s="303"/>
      <c r="AI38" s="7"/>
    </row>
    <row r="39" spans="1:35" ht="13.5" customHeight="1" x14ac:dyDescent="0.25">
      <c r="B39" s="16" t="s">
        <v>47</v>
      </c>
      <c r="C39" s="304" t="e">
        <f>VLOOKUP(M4,'Přehled projektů FSP 24-26'!A2:AB19,17,0)</f>
        <v>#N/A</v>
      </c>
      <c r="D39" s="305"/>
      <c r="E39" s="306"/>
      <c r="F39" s="163" t="e">
        <f>VLOOKUP(M4,'DATA FSP'!A4:I19,8,0)</f>
        <v>#N/A</v>
      </c>
      <c r="G39" s="311"/>
      <c r="H39" s="312"/>
      <c r="I39" s="307" t="e">
        <f>C39+F39+G39</f>
        <v>#N/A</v>
      </c>
      <c r="J39" s="308"/>
      <c r="K39" s="309"/>
      <c r="L39" s="310"/>
      <c r="M39" s="205" t="e">
        <f>ROUND(I39-K39,2)</f>
        <v>#N/A</v>
      </c>
      <c r="N39" s="206"/>
      <c r="O39" s="15"/>
    </row>
    <row r="40" spans="1:35" ht="13.5" customHeight="1" x14ac:dyDescent="0.25">
      <c r="B40" s="16" t="s">
        <v>46</v>
      </c>
      <c r="C40" s="304" t="e">
        <f>C41+C42</f>
        <v>#N/A</v>
      </c>
      <c r="D40" s="305"/>
      <c r="E40" s="306"/>
      <c r="F40" s="163" t="e">
        <f>F41+F42</f>
        <v>#N/A</v>
      </c>
      <c r="G40" s="269">
        <f>SUM(G41,G42)</f>
        <v>0</v>
      </c>
      <c r="H40" s="270"/>
      <c r="I40" s="307" t="e">
        <f>C40+F40+G40</f>
        <v>#N/A</v>
      </c>
      <c r="J40" s="308"/>
      <c r="K40" s="269">
        <f>SUM(K41:L42)</f>
        <v>0</v>
      </c>
      <c r="L40" s="270"/>
      <c r="M40" s="205" t="e">
        <f>ROUND(I40-K40,2)</f>
        <v>#N/A</v>
      </c>
      <c r="N40" s="206"/>
      <c r="O40" s="15"/>
    </row>
    <row r="41" spans="1:35" ht="13.5" customHeight="1" x14ac:dyDescent="0.25">
      <c r="B41" s="17" t="s">
        <v>49</v>
      </c>
      <c r="C41" s="186" t="e">
        <f>VLOOKUP(M4,'Přehled projektů FSP 24-26'!A2:AB19,14,0)</f>
        <v>#N/A</v>
      </c>
      <c r="D41" s="187"/>
      <c r="E41" s="188"/>
      <c r="F41" s="161" t="e">
        <f>VLOOKUP(M4,'DATA FSP'!A4:I19,5,0)</f>
        <v>#N/A</v>
      </c>
      <c r="G41" s="184"/>
      <c r="H41" s="185"/>
      <c r="I41" s="207" t="e">
        <f>C41+F41+G41</f>
        <v>#N/A</v>
      </c>
      <c r="J41" s="208"/>
      <c r="K41" s="184"/>
      <c r="L41" s="185"/>
      <c r="M41" s="182" t="e">
        <f>ROUND(I41-K41,2)</f>
        <v>#N/A</v>
      </c>
      <c r="N41" s="183"/>
      <c r="O41" s="15"/>
    </row>
    <row r="42" spans="1:35" ht="13.5" customHeight="1" x14ac:dyDescent="0.25">
      <c r="B42" s="18" t="s">
        <v>48</v>
      </c>
      <c r="C42" s="186" t="e">
        <f>VLOOKUP(M4,'Přehled projektů FSP 24-26'!A2:AB19,15,0)</f>
        <v>#N/A</v>
      </c>
      <c r="D42" s="187"/>
      <c r="E42" s="188"/>
      <c r="F42" s="161" t="e">
        <f>VLOOKUP(M4,'DATA FSP'!A4:I18,6,0)</f>
        <v>#N/A</v>
      </c>
      <c r="G42" s="184"/>
      <c r="H42" s="185"/>
      <c r="I42" s="207" t="e">
        <f>C42+F42+G42</f>
        <v>#N/A</v>
      </c>
      <c r="J42" s="208"/>
      <c r="K42" s="184"/>
      <c r="L42" s="185"/>
      <c r="M42" s="182" t="e">
        <f>ROUND(I42-K42,2)</f>
        <v>#N/A</v>
      </c>
      <c r="N42" s="183"/>
      <c r="O42" s="15"/>
    </row>
    <row r="43" spans="1:35" ht="13.5" customHeight="1" x14ac:dyDescent="0.25">
      <c r="B43" s="16" t="s">
        <v>17</v>
      </c>
      <c r="C43" s="189" t="e">
        <f>SUM(C39:D40)</f>
        <v>#N/A</v>
      </c>
      <c r="D43" s="190"/>
      <c r="E43" s="191"/>
      <c r="F43" s="162" t="e">
        <f>F39+F40</f>
        <v>#N/A</v>
      </c>
      <c r="G43" s="205">
        <f>SUM(G39:H40)</f>
        <v>0</v>
      </c>
      <c r="H43" s="206"/>
      <c r="I43" s="205" t="e">
        <f>I39+I40</f>
        <v>#N/A</v>
      </c>
      <c r="J43" s="206"/>
      <c r="K43" s="203">
        <f>SUM(K39:L40)</f>
        <v>0</v>
      </c>
      <c r="L43" s="204"/>
      <c r="M43" s="205" t="e">
        <f>ROUND(I43-K43,2)</f>
        <v>#N/A</v>
      </c>
      <c r="N43" s="206"/>
      <c r="O43" s="15"/>
    </row>
    <row r="44" spans="1:35" ht="14.25" customHeight="1" x14ac:dyDescent="0.25">
      <c r="B44" s="19" t="s">
        <v>24</v>
      </c>
      <c r="C44" s="2"/>
      <c r="D44" s="2"/>
      <c r="E44" s="2"/>
      <c r="F44" s="2"/>
      <c r="G44" s="20"/>
      <c r="H44" s="20"/>
      <c r="I44" s="20"/>
      <c r="J44" s="20"/>
      <c r="K44" s="20"/>
      <c r="L44" s="20"/>
      <c r="M44" s="20"/>
      <c r="N44" s="20"/>
    </row>
    <row r="45" spans="1:35" ht="10.5" customHeight="1" x14ac:dyDescent="0.25">
      <c r="B45" s="263" t="s">
        <v>106</v>
      </c>
      <c r="C45" s="263"/>
      <c r="D45" s="263"/>
      <c r="E45" s="263"/>
      <c r="F45" s="263"/>
      <c r="G45" s="263"/>
      <c r="H45" s="40">
        <v>-1E-3</v>
      </c>
      <c r="I45" s="268" t="s">
        <v>60</v>
      </c>
      <c r="J45" s="268"/>
      <c r="K45" s="268"/>
      <c r="L45" s="268"/>
      <c r="M45" s="268"/>
      <c r="N45" s="268"/>
    </row>
    <row r="46" spans="1:35" ht="10.5" customHeight="1" x14ac:dyDescent="0.25">
      <c r="B46" s="264"/>
      <c r="C46" s="264"/>
      <c r="D46" s="264"/>
      <c r="E46" s="264"/>
      <c r="F46" s="264"/>
      <c r="G46" s="264"/>
      <c r="H46" s="41">
        <v>1E-3</v>
      </c>
      <c r="I46" s="266" t="s">
        <v>61</v>
      </c>
      <c r="J46" s="266"/>
      <c r="K46" s="266"/>
      <c r="L46" s="266"/>
      <c r="M46" s="266"/>
      <c r="N46" s="266"/>
    </row>
    <row r="47" spans="1:35" ht="12" customHeight="1" x14ac:dyDescent="0.25">
      <c r="B47" s="265"/>
      <c r="C47" s="265"/>
      <c r="D47" s="265"/>
      <c r="E47" s="265"/>
      <c r="F47" s="265"/>
      <c r="G47" s="265"/>
      <c r="H47" s="41">
        <v>0</v>
      </c>
      <c r="I47" s="267" t="s">
        <v>25</v>
      </c>
      <c r="J47" s="267"/>
      <c r="K47" s="267"/>
      <c r="L47" s="267"/>
      <c r="M47" s="267"/>
      <c r="N47" s="267"/>
    </row>
    <row r="48" spans="1:35" ht="12" customHeight="1" x14ac:dyDescent="0.25">
      <c r="B48" s="262"/>
      <c r="C48" s="262"/>
      <c r="D48" s="262"/>
      <c r="E48" s="262"/>
      <c r="F48" s="262"/>
      <c r="G48" s="262"/>
      <c r="H48" s="262"/>
      <c r="I48" s="262"/>
      <c r="J48" s="262"/>
      <c r="K48" s="262"/>
      <c r="L48" s="262"/>
      <c r="M48" s="262"/>
      <c r="N48" s="262"/>
    </row>
    <row r="49" spans="2:14" ht="15.75" customHeight="1" thickBot="1" x14ac:dyDescent="0.3">
      <c r="B49" s="193" t="s">
        <v>57</v>
      </c>
      <c r="C49" s="193"/>
      <c r="D49" s="193"/>
      <c r="E49" s="193"/>
      <c r="F49" s="193"/>
      <c r="G49" s="193"/>
      <c r="H49" s="193"/>
      <c r="I49" s="193"/>
      <c r="J49" s="193"/>
      <c r="K49" s="193"/>
      <c r="L49" s="193"/>
      <c r="M49" s="193"/>
      <c r="N49" s="193"/>
    </row>
    <row r="50" spans="2:14" ht="15" customHeight="1" thickTop="1" x14ac:dyDescent="0.25">
      <c r="B50" s="13"/>
      <c r="C50" s="255" t="s">
        <v>86</v>
      </c>
      <c r="D50" s="255"/>
      <c r="E50" s="255"/>
      <c r="F50" s="255"/>
      <c r="G50" s="255"/>
      <c r="H50" s="255"/>
      <c r="I50" s="255"/>
      <c r="J50" s="255"/>
      <c r="K50" s="255"/>
      <c r="L50" s="255"/>
      <c r="M50" s="255"/>
      <c r="N50" s="256"/>
    </row>
    <row r="51" spans="2:14" ht="37.5" customHeight="1" x14ac:dyDescent="0.25">
      <c r="B51" s="10" t="s">
        <v>50</v>
      </c>
      <c r="C51" s="209"/>
      <c r="D51" s="210"/>
      <c r="E51" s="210"/>
      <c r="F51" s="210"/>
      <c r="G51" s="210"/>
      <c r="H51" s="210"/>
      <c r="I51" s="210"/>
      <c r="J51" s="210"/>
      <c r="K51" s="210"/>
      <c r="L51" s="210"/>
      <c r="M51" s="210"/>
      <c r="N51" s="211"/>
    </row>
    <row r="52" spans="2:14" ht="37.5" customHeight="1" x14ac:dyDescent="0.25">
      <c r="B52" s="10" t="s">
        <v>7</v>
      </c>
      <c r="C52" s="209"/>
      <c r="D52" s="210"/>
      <c r="E52" s="210"/>
      <c r="F52" s="210"/>
      <c r="G52" s="210"/>
      <c r="H52" s="210"/>
      <c r="I52" s="210"/>
      <c r="J52" s="210"/>
      <c r="K52" s="210"/>
      <c r="L52" s="210"/>
      <c r="M52" s="210"/>
      <c r="N52" s="211"/>
    </row>
    <row r="53" spans="2:14" ht="37.5" customHeight="1" x14ac:dyDescent="0.25">
      <c r="B53" s="10" t="s">
        <v>8</v>
      </c>
      <c r="C53" s="209"/>
      <c r="D53" s="210"/>
      <c r="E53" s="210"/>
      <c r="F53" s="210"/>
      <c r="G53" s="210"/>
      <c r="H53" s="210"/>
      <c r="I53" s="210"/>
      <c r="J53" s="210"/>
      <c r="K53" s="210"/>
      <c r="L53" s="210"/>
      <c r="M53" s="210"/>
      <c r="N53" s="211"/>
    </row>
    <row r="54" spans="2:14" ht="24" customHeight="1" thickBot="1" x14ac:dyDescent="0.3">
      <c r="B54" s="193" t="s">
        <v>207</v>
      </c>
      <c r="C54" s="193"/>
      <c r="D54" s="193"/>
      <c r="E54" s="193"/>
      <c r="F54" s="193"/>
      <c r="G54" s="193"/>
      <c r="H54" s="193"/>
      <c r="I54" s="193"/>
      <c r="J54" s="193"/>
      <c r="K54" s="193"/>
      <c r="L54" s="193"/>
      <c r="M54" s="193"/>
      <c r="N54" s="193"/>
    </row>
    <row r="55" spans="2:14" ht="21.75" customHeight="1" thickTop="1" x14ac:dyDescent="0.25">
      <c r="B55" s="194" t="s">
        <v>208</v>
      </c>
      <c r="C55" s="194"/>
      <c r="D55" s="194"/>
      <c r="E55" s="194"/>
      <c r="F55" s="194"/>
      <c r="G55" s="194"/>
      <c r="H55" s="194"/>
      <c r="I55" s="194"/>
      <c r="J55" s="194"/>
      <c r="K55" s="194"/>
      <c r="L55" s="194"/>
      <c r="M55" s="194"/>
      <c r="N55" s="194"/>
    </row>
    <row r="56" spans="2:14" ht="20.25" customHeight="1" x14ac:dyDescent="0.25">
      <c r="B56" s="71" t="s">
        <v>109</v>
      </c>
      <c r="C56" s="195" t="s">
        <v>206</v>
      </c>
      <c r="D56" s="196"/>
      <c r="E56" s="196"/>
      <c r="F56" s="196"/>
      <c r="G56" s="196"/>
      <c r="H56" s="196"/>
      <c r="I56" s="196"/>
      <c r="J56" s="196"/>
      <c r="K56" s="196"/>
      <c r="L56" s="196"/>
      <c r="M56" s="196"/>
      <c r="N56" s="197"/>
    </row>
    <row r="57" spans="2:14" ht="21" customHeight="1" x14ac:dyDescent="0.25">
      <c r="B57" s="16" t="s">
        <v>110</v>
      </c>
      <c r="C57" s="198"/>
      <c r="D57" s="199"/>
      <c r="E57" s="199"/>
      <c r="F57" s="199"/>
      <c r="G57" s="199"/>
      <c r="H57" s="199"/>
      <c r="I57" s="199"/>
      <c r="J57" s="199"/>
      <c r="K57" s="199"/>
      <c r="L57" s="199"/>
      <c r="M57" s="199"/>
      <c r="N57" s="199"/>
    </row>
    <row r="58" spans="2:14" ht="21" customHeight="1" x14ac:dyDescent="0.25">
      <c r="B58" s="72" t="s">
        <v>111</v>
      </c>
      <c r="C58" s="200">
        <f>C59+C60</f>
        <v>0</v>
      </c>
      <c r="D58" s="201"/>
      <c r="E58" s="201"/>
      <c r="F58" s="201"/>
      <c r="G58" s="201"/>
      <c r="H58" s="201"/>
      <c r="I58" s="201"/>
      <c r="J58" s="201"/>
      <c r="K58" s="201"/>
      <c r="L58" s="201"/>
      <c r="M58" s="201"/>
      <c r="N58" s="202"/>
    </row>
    <row r="59" spans="2:14" ht="28.5" customHeight="1" x14ac:dyDescent="0.25">
      <c r="B59" s="73" t="s">
        <v>114</v>
      </c>
      <c r="C59" s="199"/>
      <c r="D59" s="199"/>
      <c r="E59" s="199"/>
      <c r="F59" s="199"/>
      <c r="G59" s="199"/>
      <c r="H59" s="199"/>
      <c r="I59" s="199"/>
      <c r="J59" s="199"/>
      <c r="K59" s="199"/>
      <c r="L59" s="199"/>
      <c r="M59" s="199"/>
      <c r="N59" s="199"/>
    </row>
    <row r="60" spans="2:14" ht="21" customHeight="1" x14ac:dyDescent="0.25">
      <c r="B60" s="73" t="s">
        <v>112</v>
      </c>
      <c r="C60" s="199"/>
      <c r="D60" s="199"/>
      <c r="E60" s="199"/>
      <c r="F60" s="199"/>
      <c r="G60" s="199"/>
      <c r="H60" s="199"/>
      <c r="I60" s="199"/>
      <c r="J60" s="199"/>
      <c r="K60" s="199"/>
      <c r="L60" s="199"/>
      <c r="M60" s="199"/>
      <c r="N60" s="199"/>
    </row>
    <row r="61" spans="2:14" ht="21" customHeight="1" x14ac:dyDescent="0.25">
      <c r="B61" s="16" t="s">
        <v>97</v>
      </c>
      <c r="C61" s="200">
        <f>C58+C57</f>
        <v>0</v>
      </c>
      <c r="D61" s="201"/>
      <c r="E61" s="201"/>
      <c r="F61" s="201"/>
      <c r="G61" s="201"/>
      <c r="H61" s="201"/>
      <c r="I61" s="201"/>
      <c r="J61" s="201"/>
      <c r="K61" s="201"/>
      <c r="L61" s="201"/>
      <c r="M61" s="201"/>
      <c r="N61" s="202"/>
    </row>
    <row r="62" spans="2:14" ht="46.5" customHeight="1" x14ac:dyDescent="0.25">
      <c r="B62" s="73" t="s">
        <v>113</v>
      </c>
      <c r="C62" s="192"/>
      <c r="D62" s="192"/>
      <c r="E62" s="192"/>
      <c r="F62" s="192"/>
      <c r="G62" s="192"/>
      <c r="H62" s="192"/>
      <c r="I62" s="192"/>
      <c r="J62" s="192"/>
      <c r="K62" s="192"/>
      <c r="L62" s="192"/>
      <c r="M62" s="192"/>
      <c r="N62" s="192"/>
    </row>
    <row r="63" spans="2:14" ht="15.75" thickBot="1" x14ac:dyDescent="0.3">
      <c r="B63" s="244" t="s">
        <v>58</v>
      </c>
      <c r="C63" s="244"/>
      <c r="D63" s="244"/>
      <c r="E63" s="244"/>
      <c r="F63" s="244"/>
      <c r="G63" s="244"/>
      <c r="H63" s="244"/>
      <c r="I63" s="244"/>
      <c r="J63" s="244"/>
      <c r="K63" s="244"/>
      <c r="L63" s="244"/>
      <c r="M63" s="244"/>
      <c r="N63" s="244"/>
    </row>
    <row r="64" spans="2:14" ht="13.5" customHeight="1" thickTop="1" x14ac:dyDescent="0.25">
      <c r="B64" s="36"/>
      <c r="C64" s="245"/>
      <c r="D64" s="245"/>
      <c r="E64" s="245"/>
      <c r="F64" s="245"/>
      <c r="G64" s="245"/>
      <c r="H64" s="245"/>
      <c r="I64" s="245"/>
      <c r="J64" s="245"/>
      <c r="K64" s="245"/>
      <c r="L64" s="245"/>
      <c r="M64" s="245"/>
      <c r="N64" s="246"/>
    </row>
    <row r="65" spans="1:14" ht="18.75" x14ac:dyDescent="0.25">
      <c r="B65" s="11">
        <v>1</v>
      </c>
      <c r="C65" s="209"/>
      <c r="D65" s="210"/>
      <c r="E65" s="210"/>
      <c r="F65" s="210"/>
      <c r="G65" s="210"/>
      <c r="H65" s="210"/>
      <c r="I65" s="210"/>
      <c r="J65" s="210"/>
      <c r="K65" s="210"/>
      <c r="L65" s="210"/>
      <c r="M65" s="210"/>
      <c r="N65" s="211"/>
    </row>
    <row r="66" spans="1:14" ht="18.75" x14ac:dyDescent="0.25">
      <c r="B66" s="11">
        <v>2</v>
      </c>
      <c r="C66" s="209"/>
      <c r="D66" s="210"/>
      <c r="E66" s="210"/>
      <c r="F66" s="210"/>
      <c r="G66" s="210"/>
      <c r="H66" s="210"/>
      <c r="I66" s="210"/>
      <c r="J66" s="210"/>
      <c r="K66" s="210"/>
      <c r="L66" s="210"/>
      <c r="M66" s="210"/>
      <c r="N66" s="211"/>
    </row>
    <row r="67" spans="1:14" ht="18.75" x14ac:dyDescent="0.25">
      <c r="B67" s="11">
        <v>3</v>
      </c>
      <c r="C67" s="250"/>
      <c r="D67" s="251"/>
      <c r="E67" s="251"/>
      <c r="F67" s="251"/>
      <c r="G67" s="251"/>
      <c r="H67" s="251"/>
      <c r="I67" s="251"/>
      <c r="J67" s="251"/>
      <c r="K67" s="251"/>
      <c r="L67" s="251"/>
      <c r="M67" s="251"/>
      <c r="N67" s="252"/>
    </row>
    <row r="68" spans="1:14" ht="33" customHeight="1" x14ac:dyDescent="0.25">
      <c r="A68" s="238" t="s">
        <v>87</v>
      </c>
      <c r="B68" s="239"/>
      <c r="C68" s="239"/>
      <c r="D68" s="239"/>
      <c r="E68" s="239"/>
      <c r="F68" s="239"/>
      <c r="G68" s="239"/>
      <c r="H68" s="240"/>
      <c r="I68" s="241" t="s">
        <v>74</v>
      </c>
      <c r="J68" s="242"/>
      <c r="K68" s="242"/>
      <c r="L68" s="242"/>
      <c r="M68" s="242"/>
      <c r="N68" s="243"/>
    </row>
    <row r="69" spans="1:14" ht="42" customHeight="1" x14ac:dyDescent="0.25">
      <c r="A69" s="234"/>
      <c r="B69" s="235"/>
      <c r="C69" s="235"/>
      <c r="D69" s="235"/>
      <c r="E69" s="235"/>
      <c r="F69" s="235"/>
      <c r="G69" s="235"/>
      <c r="H69" s="236"/>
      <c r="I69" s="237"/>
      <c r="J69" s="237"/>
      <c r="K69" s="237"/>
      <c r="L69" s="237"/>
      <c r="M69" s="237"/>
      <c r="N69" s="237"/>
    </row>
    <row r="70" spans="1:14" ht="33.75" customHeight="1" x14ac:dyDescent="0.25">
      <c r="A70" s="247" t="s">
        <v>88</v>
      </c>
      <c r="B70" s="248"/>
      <c r="C70" s="248"/>
      <c r="D70" s="248"/>
      <c r="E70" s="248"/>
      <c r="F70" s="248"/>
      <c r="G70" s="248"/>
      <c r="H70" s="248"/>
      <c r="I70" s="249" t="s">
        <v>74</v>
      </c>
      <c r="J70" s="249"/>
      <c r="K70" s="249"/>
      <c r="L70" s="249"/>
      <c r="M70" s="249"/>
      <c r="N70" s="249"/>
    </row>
    <row r="71" spans="1:14" ht="35.25" customHeight="1" x14ac:dyDescent="0.25">
      <c r="A71" s="234"/>
      <c r="B71" s="235"/>
      <c r="C71" s="235"/>
      <c r="D71" s="235"/>
      <c r="E71" s="235"/>
      <c r="F71" s="235"/>
      <c r="G71" s="235"/>
      <c r="H71" s="236"/>
      <c r="I71" s="237"/>
      <c r="J71" s="237"/>
      <c r="K71" s="237"/>
      <c r="L71" s="237"/>
      <c r="M71" s="237"/>
      <c r="N71" s="237"/>
    </row>
    <row r="72" spans="1:14" ht="15" customHeight="1" x14ac:dyDescent="0.25"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</row>
    <row r="73" spans="1:14" ht="15" customHeight="1" x14ac:dyDescent="0.25">
      <c r="B73" s="27"/>
      <c r="C73" s="33"/>
      <c r="D73" s="33"/>
      <c r="E73" s="33"/>
      <c r="F73" s="33"/>
      <c r="G73" s="33"/>
      <c r="H73" s="33"/>
      <c r="I73" s="33"/>
      <c r="J73" s="27"/>
      <c r="K73" s="34"/>
      <c r="L73" s="34"/>
      <c r="M73" s="34"/>
      <c r="N73" s="26"/>
    </row>
    <row r="74" spans="1:14" ht="15" customHeight="1" x14ac:dyDescent="0.25">
      <c r="A74" s="1"/>
      <c r="B74" s="37"/>
      <c r="C74" s="37"/>
      <c r="D74" s="37"/>
      <c r="E74" s="37"/>
      <c r="F74" s="37"/>
      <c r="G74" s="38"/>
      <c r="H74" s="38"/>
      <c r="I74" s="38"/>
      <c r="J74" s="38"/>
      <c r="K74" s="38"/>
      <c r="L74" s="38"/>
      <c r="M74" s="38"/>
      <c r="N74" s="38"/>
    </row>
    <row r="75" spans="1:14" ht="15" customHeight="1" x14ac:dyDescent="0.25">
      <c r="A75" s="1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</row>
    <row r="76" spans="1:14" ht="15" customHeight="1" x14ac:dyDescent="0.25">
      <c r="A76" s="1"/>
    </row>
    <row r="77" spans="1:14" ht="15" customHeight="1" x14ac:dyDescent="0.25">
      <c r="A77" s="1"/>
    </row>
    <row r="78" spans="1:14" ht="15" customHeight="1" x14ac:dyDescent="0.25">
      <c r="A78" s="1"/>
    </row>
    <row r="79" spans="1:14" ht="15" customHeight="1" x14ac:dyDescent="0.25">
      <c r="A79" s="1"/>
    </row>
    <row r="80" spans="1:14" ht="15" customHeight="1" x14ac:dyDescent="0.25">
      <c r="A80" s="1"/>
    </row>
    <row r="81" spans="1:1" ht="15" customHeight="1" x14ac:dyDescent="0.25">
      <c r="A81" s="1"/>
    </row>
    <row r="82" spans="1:1" ht="15" customHeight="1" x14ac:dyDescent="0.25">
      <c r="A82" s="1"/>
    </row>
    <row r="83" spans="1:1" ht="15" customHeight="1" x14ac:dyDescent="0.25">
      <c r="A83" s="1"/>
    </row>
    <row r="84" spans="1:1" ht="15" customHeight="1" x14ac:dyDescent="0.25">
      <c r="A84" s="1"/>
    </row>
    <row r="85" spans="1:1" ht="15" customHeight="1" x14ac:dyDescent="0.25">
      <c r="A85" s="1"/>
    </row>
    <row r="86" spans="1:1" ht="15" customHeight="1" x14ac:dyDescent="0.25">
      <c r="A86" s="1"/>
    </row>
    <row r="87" spans="1:1" ht="15" customHeight="1" x14ac:dyDescent="0.25">
      <c r="A87" s="1"/>
    </row>
    <row r="88" spans="1:1" ht="15" customHeight="1" x14ac:dyDescent="0.25">
      <c r="A88" s="1"/>
    </row>
    <row r="89" spans="1:1" ht="15" customHeight="1" x14ac:dyDescent="0.25">
      <c r="A89" s="1"/>
    </row>
    <row r="90" spans="1:1" ht="15" customHeight="1" x14ac:dyDescent="0.25">
      <c r="A90" s="1"/>
    </row>
    <row r="91" spans="1:1" ht="15" customHeight="1" x14ac:dyDescent="0.25">
      <c r="A91" s="1"/>
    </row>
    <row r="92" spans="1:1" ht="15" customHeight="1" x14ac:dyDescent="0.25">
      <c r="A92" s="1"/>
    </row>
    <row r="93" spans="1:1" ht="15" customHeight="1" x14ac:dyDescent="0.25">
      <c r="A93" s="1"/>
    </row>
    <row r="94" spans="1:1" ht="15" customHeight="1" x14ac:dyDescent="0.25">
      <c r="A94" s="1"/>
    </row>
    <row r="95" spans="1:1" ht="15" customHeight="1" x14ac:dyDescent="0.25">
      <c r="A95" s="1"/>
    </row>
    <row r="96" spans="1:1" ht="15" customHeight="1" x14ac:dyDescent="0.25">
      <c r="A96" s="1"/>
    </row>
    <row r="97" spans="1:1" ht="15" customHeight="1" x14ac:dyDescent="0.25">
      <c r="A97" s="1"/>
    </row>
    <row r="98" spans="1:1" ht="15" customHeight="1" x14ac:dyDescent="0.25">
      <c r="A98" s="1"/>
    </row>
    <row r="99" spans="1:1" ht="15" customHeight="1" x14ac:dyDescent="0.25">
      <c r="A99" s="1"/>
    </row>
    <row r="100" spans="1:1" ht="15" customHeight="1" x14ac:dyDescent="0.25">
      <c r="A100" s="1"/>
    </row>
    <row r="101" spans="1:1" ht="15" customHeight="1" x14ac:dyDescent="0.25">
      <c r="A101" s="1"/>
    </row>
    <row r="102" spans="1:1" ht="15" customHeight="1" x14ac:dyDescent="0.25">
      <c r="A102" s="1"/>
    </row>
    <row r="103" spans="1:1" ht="15" customHeight="1" x14ac:dyDescent="0.25">
      <c r="A103" s="1"/>
    </row>
    <row r="104" spans="1:1" ht="15" customHeight="1" x14ac:dyDescent="0.25">
      <c r="A104" s="1"/>
    </row>
    <row r="105" spans="1:1" ht="15" customHeight="1" x14ac:dyDescent="0.25">
      <c r="A105" s="1"/>
    </row>
    <row r="106" spans="1:1" ht="15" customHeight="1" x14ac:dyDescent="0.25">
      <c r="A106" s="1"/>
    </row>
    <row r="107" spans="1:1" ht="15" customHeight="1" x14ac:dyDescent="0.25">
      <c r="A107" s="1"/>
    </row>
    <row r="108" spans="1:1" ht="15" customHeight="1" x14ac:dyDescent="0.25">
      <c r="A108" s="1"/>
    </row>
    <row r="109" spans="1:1" ht="15" customHeight="1" x14ac:dyDescent="0.25">
      <c r="A109" s="1"/>
    </row>
    <row r="110" spans="1:1" ht="15" customHeight="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</sheetData>
  <sheetProtection algorithmName="SHA-512" hashValue="ZKjYo0Bp7n/MMuTCtePU/HflhrTayoEuJCXjfQ2eJXDSRDPYPIZBLtYXci1AVL50sG48Suk1GnCb2XZP3A19ng==" saltValue="fGffF0wxIMAd7h9KT/qj2Q==" spinCount="100000" sheet="1" selectLockedCells="1"/>
  <protectedRanges>
    <protectedRange sqref="G39:H39" name="Oblast1"/>
  </protectedRanges>
  <mergeCells count="116">
    <mergeCell ref="M38:N38"/>
    <mergeCell ref="K38:L38"/>
    <mergeCell ref="I38:J38"/>
    <mergeCell ref="G38:H38"/>
    <mergeCell ref="M40:N40"/>
    <mergeCell ref="I41:J41"/>
    <mergeCell ref="C39:E39"/>
    <mergeCell ref="C40:E40"/>
    <mergeCell ref="C41:E41"/>
    <mergeCell ref="I39:J39"/>
    <mergeCell ref="K39:L39"/>
    <mergeCell ref="M39:N39"/>
    <mergeCell ref="I40:J40"/>
    <mergeCell ref="G40:H40"/>
    <mergeCell ref="G41:H41"/>
    <mergeCell ref="G39:H39"/>
    <mergeCell ref="C38:E38"/>
    <mergeCell ref="B14:B20"/>
    <mergeCell ref="B8:N8"/>
    <mergeCell ref="B13:N13"/>
    <mergeCell ref="B31:B35"/>
    <mergeCell ref="C31:N31"/>
    <mergeCell ref="M32:N32"/>
    <mergeCell ref="M33:N33"/>
    <mergeCell ref="M34:N34"/>
    <mergeCell ref="M35:N35"/>
    <mergeCell ref="C23:H23"/>
    <mergeCell ref="K23:N23"/>
    <mergeCell ref="K22:N22"/>
    <mergeCell ref="K24:N24"/>
    <mergeCell ref="K25:N25"/>
    <mergeCell ref="K26:N26"/>
    <mergeCell ref="K27:N27"/>
    <mergeCell ref="K28:N28"/>
    <mergeCell ref="B21:B30"/>
    <mergeCell ref="C30:H30"/>
    <mergeCell ref="K30:N30"/>
    <mergeCell ref="C22:H22"/>
    <mergeCell ref="D34:L34"/>
    <mergeCell ref="D35:L35"/>
    <mergeCell ref="B1:N1"/>
    <mergeCell ref="B2:N2"/>
    <mergeCell ref="B3:N3"/>
    <mergeCell ref="B49:N49"/>
    <mergeCell ref="C50:N50"/>
    <mergeCell ref="D5:N5"/>
    <mergeCell ref="C10:D10"/>
    <mergeCell ref="C11:D11"/>
    <mergeCell ref="C12:D12"/>
    <mergeCell ref="G10:N10"/>
    <mergeCell ref="G11:N11"/>
    <mergeCell ref="G12:N12"/>
    <mergeCell ref="B48:N48"/>
    <mergeCell ref="B45:G47"/>
    <mergeCell ref="I46:N46"/>
    <mergeCell ref="I47:N47"/>
    <mergeCell ref="I45:N45"/>
    <mergeCell ref="G43:H43"/>
    <mergeCell ref="K40:L40"/>
    <mergeCell ref="B6:N6"/>
    <mergeCell ref="B36:N36"/>
    <mergeCell ref="B11:B12"/>
    <mergeCell ref="D32:L32"/>
    <mergeCell ref="D33:L33"/>
    <mergeCell ref="A71:H71"/>
    <mergeCell ref="I71:N71"/>
    <mergeCell ref="A68:H68"/>
    <mergeCell ref="I68:N68"/>
    <mergeCell ref="A69:H69"/>
    <mergeCell ref="I69:N69"/>
    <mergeCell ref="B63:N63"/>
    <mergeCell ref="C64:N64"/>
    <mergeCell ref="C65:N65"/>
    <mergeCell ref="C66:N66"/>
    <mergeCell ref="A70:H70"/>
    <mergeCell ref="I70:N70"/>
    <mergeCell ref="C67:N67"/>
    <mergeCell ref="I4:K4"/>
    <mergeCell ref="C7:D7"/>
    <mergeCell ref="G7:K7"/>
    <mergeCell ref="L7:M7"/>
    <mergeCell ref="C26:H26"/>
    <mergeCell ref="C24:H24"/>
    <mergeCell ref="C25:H25"/>
    <mergeCell ref="C28:H28"/>
    <mergeCell ref="C29:H29"/>
    <mergeCell ref="C21:N21"/>
    <mergeCell ref="K29:N29"/>
    <mergeCell ref="C27:H27"/>
    <mergeCell ref="C14:N14"/>
    <mergeCell ref="C15:N20"/>
    <mergeCell ref="C9:N9"/>
    <mergeCell ref="B37:N37"/>
    <mergeCell ref="M41:N41"/>
    <mergeCell ref="K41:L41"/>
    <mergeCell ref="C42:E42"/>
    <mergeCell ref="C43:E43"/>
    <mergeCell ref="C62:N62"/>
    <mergeCell ref="B54:N54"/>
    <mergeCell ref="B55:N55"/>
    <mergeCell ref="C56:N56"/>
    <mergeCell ref="C57:N57"/>
    <mergeCell ref="C58:N58"/>
    <mergeCell ref="C59:N59"/>
    <mergeCell ref="C60:N60"/>
    <mergeCell ref="C61:N61"/>
    <mergeCell ref="M42:N42"/>
    <mergeCell ref="G42:H42"/>
    <mergeCell ref="K42:L42"/>
    <mergeCell ref="K43:L43"/>
    <mergeCell ref="M43:N43"/>
    <mergeCell ref="I42:J42"/>
    <mergeCell ref="I43:J43"/>
    <mergeCell ref="C51:N51"/>
    <mergeCell ref="C52:N52"/>
    <mergeCell ref="C53:N53"/>
  </mergeCells>
  <conditionalFormatting sqref="G40:H40">
    <cfRule type="cellIs" dxfId="43" priority="39" operator="greaterThan">
      <formula>ABS(#REF!)</formula>
    </cfRule>
  </conditionalFormatting>
  <conditionalFormatting sqref="G41:H42">
    <cfRule type="cellIs" dxfId="42" priority="37" operator="lessThan">
      <formula>-#REF!</formula>
    </cfRule>
    <cfRule type="cellIs" dxfId="41" priority="38" operator="greaterThan">
      <formula>#REF!</formula>
    </cfRule>
  </conditionalFormatting>
  <conditionalFormatting sqref="G10:N10">
    <cfRule type="containsText" dxfId="40" priority="1" operator="containsText" text="FZT">
      <formula>NOT(ISERROR(SEARCH("FZT",G10)))</formula>
    </cfRule>
    <cfRule type="containsText" dxfId="39" priority="2" operator="containsText" text="FZT">
      <formula>NOT(ISERROR(SEARCH("FZT",G10)))</formula>
    </cfRule>
    <cfRule type="containsText" dxfId="38" priority="11" operator="containsText" text="EF">
      <formula>NOT(ISERROR(SEARCH("EF",G10)))</formula>
    </cfRule>
    <cfRule type="containsText" dxfId="37" priority="12" operator="containsText" text="ZF">
      <formula>NOT(ISERROR(SEARCH("ZF",G10)))</formula>
    </cfRule>
    <cfRule type="containsText" dxfId="36" priority="13" operator="containsText" text="ZSF">
      <formula>NOT(ISERROR(SEARCH("ZSF",G10)))</formula>
    </cfRule>
    <cfRule type="containsText" dxfId="35" priority="14" operator="containsText" text="TF">
      <formula>NOT(ISERROR(SEARCH("TF",G10)))</formula>
    </cfRule>
    <cfRule type="containsText" dxfId="34" priority="15" operator="containsText" text="FROV">
      <formula>NOT(ISERROR(SEARCH("FROV",G10)))</formula>
    </cfRule>
    <cfRule type="containsText" dxfId="33" priority="16" operator="containsText" text="PřF">
      <formula>NOT(ISERROR(SEARCH("PřF",G10)))</formula>
    </cfRule>
    <cfRule type="containsText" dxfId="32" priority="17" operator="containsText" text="FF">
      <formula>NOT(ISERROR(SEARCH("FF",G10)))</formula>
    </cfRule>
    <cfRule type="containsText" dxfId="31" priority="18" operator="containsText" text="PF">
      <formula>NOT(ISERROR(SEARCH("PF",G10)))</formula>
    </cfRule>
    <cfRule type="containsText" dxfId="30" priority="20" operator="containsText" text="REK">
      <formula>NOT(ISERROR(SEARCH("REK",G10)))</formula>
    </cfRule>
  </conditionalFormatting>
  <conditionalFormatting sqref="H45">
    <cfRule type="cellIs" dxfId="29" priority="36" operator="lessThan">
      <formula>0</formula>
    </cfRule>
  </conditionalFormatting>
  <conditionalFormatting sqref="H46:H47">
    <cfRule type="cellIs" dxfId="28" priority="35" operator="greaterThan">
      <formula>0</formula>
    </cfRule>
  </conditionalFormatting>
  <conditionalFormatting sqref="H47">
    <cfRule type="cellIs" dxfId="27" priority="34" operator="equal">
      <formula>0</formula>
    </cfRule>
  </conditionalFormatting>
  <conditionalFormatting sqref="M39:N43">
    <cfRule type="cellIs" dxfId="26" priority="31" operator="greaterThan">
      <formula>0</formula>
    </cfRule>
    <cfRule type="cellIs" dxfId="25" priority="32" operator="lessThan">
      <formula>0</formula>
    </cfRule>
    <cfRule type="cellIs" dxfId="24" priority="33" operator="equal">
      <formula>0</formula>
    </cfRule>
  </conditionalFormatting>
  <hyperlinks>
    <hyperlink ref="N4" r:id="rId1" display="https://www.jcu.cz/images/UNIVERZITA/rozvoj/strategie-a-rozvoj/fsp/2024-2026/prehled-projektu-fsp-2024-2026_7_08_2024.pdf" xr:uid="{00000000-0004-0000-0000-000000000000}"/>
  </hyperlinks>
  <printOptions horizontalCentered="1"/>
  <pageMargins left="0.11811023622047245" right="0.11811023622047245" top="0.74803149606299213" bottom="0.45750000000000002" header="0.31496062992125984" footer="0.31496062992125984"/>
  <pageSetup paperSize="9" scale="65" fitToHeight="0" orientation="portrait" r:id="rId2"/>
  <headerFooter>
    <oddHeader xml:space="preserve">&amp;L&amp;G&amp;R
&amp;K01+040FSP JU 
</oddHeader>
    <oddFooter>&amp;L&amp;K01+044©  ÚSR JU&amp;R&amp;K01+044&amp;P</oddFooter>
    <firstHeader>&amp;L&amp;G&amp;RInstitucionální plán 2016-2018 
&amp;K01+047Jihočeské univerzity v Českých Budějovicích</firstHeader>
    <firstFooter>&amp;L&amp;K01+049© 2015 ÚR JU&amp;R&amp;K01+049&amp;P</firstFooter>
  </headerFooter>
  <rowBreaks count="1" manualBreakCount="1">
    <brk id="47" max="12" man="1"/>
  </rowBreaks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'DATA FSP'!$A$4:$A$18</xm:f>
          </x14:formula1>
          <xm:sqref>M4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83586-5258-44CA-A3EF-E1D885A4AA7F}">
  <sheetPr codeName="List2">
    <tabColor rgb="FF00B050"/>
    <pageSetUpPr fitToPage="1"/>
  </sheetPr>
  <dimension ref="A1:AB77"/>
  <sheetViews>
    <sheetView view="pageBreakPreview" zoomScaleNormal="100" zoomScaleSheetLayoutView="100" workbookViewId="0">
      <selection activeCell="D12" sqref="D12"/>
    </sheetView>
  </sheetViews>
  <sheetFormatPr defaultColWidth="9.140625" defaultRowHeight="19.5" customHeight="1" x14ac:dyDescent="0.2"/>
  <cols>
    <col min="1" max="1" width="5.7109375" style="124" customWidth="1"/>
    <col min="2" max="2" width="5.85546875" style="149" customWidth="1"/>
    <col min="3" max="3" width="6" style="125" customWidth="1"/>
    <col min="4" max="4" width="28.85546875" style="155" customWidth="1"/>
    <col min="5" max="6" width="18.140625" style="150" customWidth="1"/>
    <col min="7" max="7" width="5.5703125" style="150" customWidth="1"/>
    <col min="8" max="8" width="6.28515625" style="150" customWidth="1"/>
    <col min="9" max="10" width="7.85546875" style="150" customWidth="1"/>
    <col min="11" max="11" width="8.7109375" style="150" customWidth="1"/>
    <col min="12" max="12" width="9.42578125" style="156" customWidth="1"/>
    <col min="13" max="13" width="9.28515625" style="157" customWidth="1"/>
    <col min="14" max="15" width="7.85546875" style="150" customWidth="1"/>
    <col min="16" max="16" width="9.42578125" style="150" customWidth="1"/>
    <col min="17" max="17" width="8.28515625" style="156" customWidth="1"/>
    <col min="18" max="18" width="9.42578125" style="157" customWidth="1"/>
    <col min="19" max="21" width="7.85546875" style="150" customWidth="1"/>
    <col min="22" max="22" width="9.85546875" style="156" customWidth="1"/>
    <col min="23" max="23" width="8.42578125" style="157" customWidth="1"/>
    <col min="24" max="24" width="7.85546875" style="158" customWidth="1"/>
    <col min="25" max="26" width="8.7109375" style="158" customWidth="1"/>
    <col min="27" max="27" width="11.140625" style="159" customWidth="1"/>
    <col min="28" max="28" width="9" style="158" customWidth="1"/>
    <col min="29" max="16384" width="9.140625" style="124"/>
  </cols>
  <sheetData>
    <row r="1" spans="1:28" s="82" customFormat="1" ht="33.75" customHeight="1" thickBot="1" x14ac:dyDescent="0.3">
      <c r="A1" s="74"/>
      <c r="B1" s="75" t="s">
        <v>117</v>
      </c>
      <c r="C1" s="75"/>
      <c r="D1" s="76"/>
      <c r="E1" s="77"/>
      <c r="F1" s="75"/>
      <c r="G1" s="75"/>
      <c r="H1" s="75"/>
      <c r="I1" s="75"/>
      <c r="J1" s="75"/>
      <c r="K1" s="75"/>
      <c r="L1" s="78"/>
      <c r="M1" s="79"/>
      <c r="N1" s="75"/>
      <c r="O1" s="75"/>
      <c r="P1" s="75"/>
      <c r="Q1" s="78"/>
      <c r="R1" s="79"/>
      <c r="S1" s="75"/>
      <c r="T1" s="75"/>
      <c r="U1" s="75"/>
      <c r="V1" s="78"/>
      <c r="W1" s="79"/>
      <c r="X1" s="80"/>
      <c r="Y1" s="80"/>
      <c r="Z1" s="80"/>
      <c r="AA1" s="81"/>
      <c r="AB1" s="80"/>
    </row>
    <row r="2" spans="1:28" s="89" customFormat="1" ht="33" customHeight="1" thickTop="1" x14ac:dyDescent="0.2">
      <c r="A2" s="83" t="s">
        <v>118</v>
      </c>
      <c r="B2" s="84" t="s">
        <v>119</v>
      </c>
      <c r="C2" s="85" t="s">
        <v>120</v>
      </c>
      <c r="D2" s="85" t="s">
        <v>121</v>
      </c>
      <c r="E2" s="85" t="s">
        <v>75</v>
      </c>
      <c r="F2" s="85" t="s">
        <v>122</v>
      </c>
      <c r="G2" s="85" t="s">
        <v>123</v>
      </c>
      <c r="H2" s="85" t="s">
        <v>124</v>
      </c>
      <c r="I2" s="85" t="s">
        <v>125</v>
      </c>
      <c r="J2" s="85" t="s">
        <v>126</v>
      </c>
      <c r="K2" s="85" t="s">
        <v>127</v>
      </c>
      <c r="L2" s="86" t="s">
        <v>128</v>
      </c>
      <c r="M2" s="87" t="s">
        <v>129</v>
      </c>
      <c r="N2" s="85" t="s">
        <v>130</v>
      </c>
      <c r="O2" s="85" t="s">
        <v>131</v>
      </c>
      <c r="P2" s="85" t="s">
        <v>132</v>
      </c>
      <c r="Q2" s="86" t="s">
        <v>133</v>
      </c>
      <c r="R2" s="87" t="s">
        <v>134</v>
      </c>
      <c r="S2" s="85" t="s">
        <v>135</v>
      </c>
      <c r="T2" s="85" t="s">
        <v>136</v>
      </c>
      <c r="U2" s="85" t="s">
        <v>137</v>
      </c>
      <c r="V2" s="86" t="s">
        <v>138</v>
      </c>
      <c r="W2" s="87" t="s">
        <v>139</v>
      </c>
      <c r="X2" s="84" t="s">
        <v>140</v>
      </c>
      <c r="Y2" s="84" t="s">
        <v>141</v>
      </c>
      <c r="Z2" s="84" t="s">
        <v>34</v>
      </c>
      <c r="AA2" s="88" t="s">
        <v>142</v>
      </c>
      <c r="AB2" s="84" t="s">
        <v>97</v>
      </c>
    </row>
    <row r="3" spans="1:28" s="107" customFormat="1" ht="25.5" x14ac:dyDescent="0.2">
      <c r="A3" s="90">
        <v>1</v>
      </c>
      <c r="B3" s="91" t="s">
        <v>143</v>
      </c>
      <c r="C3" s="92" t="s">
        <v>93</v>
      </c>
      <c r="D3" s="93" t="s">
        <v>144</v>
      </c>
      <c r="E3" s="93" t="s">
        <v>199</v>
      </c>
      <c r="F3" s="93" t="s">
        <v>198</v>
      </c>
      <c r="G3" s="94">
        <v>2024</v>
      </c>
      <c r="H3" s="94">
        <v>2024</v>
      </c>
      <c r="I3" s="95">
        <v>0</v>
      </c>
      <c r="J3" s="95">
        <v>0</v>
      </c>
      <c r="K3" s="95">
        <f t="shared" ref="K3:K18" si="0">J3+I3</f>
        <v>0</v>
      </c>
      <c r="L3" s="96">
        <v>3025000</v>
      </c>
      <c r="M3" s="97">
        <f t="shared" ref="M3:M18" si="1">L3+K3</f>
        <v>3025000</v>
      </c>
      <c r="N3" s="98">
        <v>0</v>
      </c>
      <c r="O3" s="98">
        <v>0</v>
      </c>
      <c r="P3" s="98">
        <f t="shared" ref="P3:P18" si="2">O3+N3</f>
        <v>0</v>
      </c>
      <c r="Q3" s="99">
        <v>0</v>
      </c>
      <c r="R3" s="100">
        <f t="shared" ref="R3:R18" si="3">Q3+P3</f>
        <v>0</v>
      </c>
      <c r="S3" s="101">
        <v>0</v>
      </c>
      <c r="T3" s="101">
        <v>0</v>
      </c>
      <c r="U3" s="101">
        <f t="shared" ref="U3:U18" si="4">S3+T3</f>
        <v>0</v>
      </c>
      <c r="V3" s="102">
        <v>0</v>
      </c>
      <c r="W3" s="103">
        <v>0</v>
      </c>
      <c r="X3" s="104">
        <f t="shared" ref="X3:AA18" si="5">I3+N3+S3</f>
        <v>0</v>
      </c>
      <c r="Y3" s="104">
        <f t="shared" si="5"/>
        <v>0</v>
      </c>
      <c r="Z3" s="104">
        <f t="shared" si="5"/>
        <v>0</v>
      </c>
      <c r="AA3" s="105">
        <f t="shared" si="5"/>
        <v>3025000</v>
      </c>
      <c r="AB3" s="106">
        <f t="shared" ref="AB3:AB8" si="6">Z3+AA3</f>
        <v>3025000</v>
      </c>
    </row>
    <row r="4" spans="1:28" s="107" customFormat="1" ht="25.5" x14ac:dyDescent="0.2">
      <c r="A4" s="90">
        <v>2</v>
      </c>
      <c r="B4" s="91" t="s">
        <v>143</v>
      </c>
      <c r="C4" s="92" t="s">
        <v>64</v>
      </c>
      <c r="D4" s="93" t="s">
        <v>145</v>
      </c>
      <c r="E4" s="93" t="s">
        <v>170</v>
      </c>
      <c r="F4" s="93" t="s">
        <v>115</v>
      </c>
      <c r="G4" s="94">
        <v>2024</v>
      </c>
      <c r="H4" s="94">
        <v>2026</v>
      </c>
      <c r="I4" s="95">
        <v>1038360</v>
      </c>
      <c r="J4" s="95">
        <v>150000</v>
      </c>
      <c r="K4" s="95">
        <f t="shared" si="0"/>
        <v>1188360</v>
      </c>
      <c r="L4" s="96">
        <v>0</v>
      </c>
      <c r="M4" s="97">
        <f t="shared" si="1"/>
        <v>1188360</v>
      </c>
      <c r="N4" s="98">
        <v>250000</v>
      </c>
      <c r="O4" s="98">
        <v>50000</v>
      </c>
      <c r="P4" s="98">
        <f t="shared" si="2"/>
        <v>300000</v>
      </c>
      <c r="Q4" s="99">
        <v>0</v>
      </c>
      <c r="R4" s="100">
        <f t="shared" si="3"/>
        <v>300000</v>
      </c>
      <c r="S4" s="101">
        <v>250000</v>
      </c>
      <c r="T4" s="101">
        <v>50000</v>
      </c>
      <c r="U4" s="101">
        <f t="shared" si="4"/>
        <v>300000</v>
      </c>
      <c r="V4" s="102">
        <v>0</v>
      </c>
      <c r="W4" s="103">
        <f t="shared" ref="W4:W18" si="7">V4+U4</f>
        <v>300000</v>
      </c>
      <c r="X4" s="104">
        <f t="shared" si="5"/>
        <v>1538360</v>
      </c>
      <c r="Y4" s="104">
        <f t="shared" si="5"/>
        <v>250000</v>
      </c>
      <c r="Z4" s="104">
        <f t="shared" si="5"/>
        <v>1788360</v>
      </c>
      <c r="AA4" s="105">
        <f t="shared" si="5"/>
        <v>0</v>
      </c>
      <c r="AB4" s="106">
        <f t="shared" si="6"/>
        <v>1788360</v>
      </c>
    </row>
    <row r="5" spans="1:28" s="107" customFormat="1" ht="38.25" x14ac:dyDescent="0.2">
      <c r="A5" s="90">
        <v>3</v>
      </c>
      <c r="B5" s="91" t="s">
        <v>143</v>
      </c>
      <c r="C5" s="92" t="s">
        <v>64</v>
      </c>
      <c r="D5" s="93" t="s">
        <v>146</v>
      </c>
      <c r="E5" s="93" t="s">
        <v>170</v>
      </c>
      <c r="F5" s="93" t="s">
        <v>115</v>
      </c>
      <c r="G5" s="94">
        <v>2024</v>
      </c>
      <c r="H5" s="94">
        <v>2026</v>
      </c>
      <c r="I5" s="95">
        <v>0</v>
      </c>
      <c r="J5" s="95">
        <v>0</v>
      </c>
      <c r="K5" s="95">
        <f t="shared" si="0"/>
        <v>0</v>
      </c>
      <c r="L5" s="96">
        <v>320000</v>
      </c>
      <c r="M5" s="97">
        <f t="shared" si="1"/>
        <v>320000</v>
      </c>
      <c r="N5" s="98">
        <v>0</v>
      </c>
      <c r="O5" s="98">
        <v>0</v>
      </c>
      <c r="P5" s="98">
        <f t="shared" si="2"/>
        <v>0</v>
      </c>
      <c r="Q5" s="99">
        <v>320000</v>
      </c>
      <c r="R5" s="100">
        <f t="shared" si="3"/>
        <v>320000</v>
      </c>
      <c r="S5" s="101">
        <v>0</v>
      </c>
      <c r="T5" s="101">
        <v>0</v>
      </c>
      <c r="U5" s="101">
        <f t="shared" si="4"/>
        <v>0</v>
      </c>
      <c r="V5" s="102">
        <v>320000</v>
      </c>
      <c r="W5" s="103">
        <f t="shared" si="7"/>
        <v>320000</v>
      </c>
      <c r="X5" s="104">
        <f t="shared" si="5"/>
        <v>0</v>
      </c>
      <c r="Y5" s="104">
        <f t="shared" si="5"/>
        <v>0</v>
      </c>
      <c r="Z5" s="104">
        <f t="shared" si="5"/>
        <v>0</v>
      </c>
      <c r="AA5" s="105">
        <f t="shared" si="5"/>
        <v>960000</v>
      </c>
      <c r="AB5" s="106">
        <f t="shared" si="6"/>
        <v>960000</v>
      </c>
    </row>
    <row r="6" spans="1:28" s="107" customFormat="1" ht="30" customHeight="1" x14ac:dyDescent="0.2">
      <c r="A6" s="90">
        <v>4</v>
      </c>
      <c r="B6" s="91" t="s">
        <v>143</v>
      </c>
      <c r="C6" s="92" t="s">
        <v>64</v>
      </c>
      <c r="D6" s="93" t="s">
        <v>147</v>
      </c>
      <c r="E6" s="93" t="s">
        <v>170</v>
      </c>
      <c r="F6" s="93" t="s">
        <v>115</v>
      </c>
      <c r="G6" s="94">
        <v>2024</v>
      </c>
      <c r="H6" s="94">
        <v>2026</v>
      </c>
      <c r="I6" s="95">
        <v>0</v>
      </c>
      <c r="J6" s="95">
        <v>320000</v>
      </c>
      <c r="K6" s="95">
        <f t="shared" si="0"/>
        <v>320000</v>
      </c>
      <c r="L6" s="96">
        <v>400000</v>
      </c>
      <c r="M6" s="97">
        <f t="shared" si="1"/>
        <v>720000</v>
      </c>
      <c r="N6" s="98">
        <v>0</v>
      </c>
      <c r="O6" s="98">
        <v>320000</v>
      </c>
      <c r="P6" s="98">
        <f t="shared" si="2"/>
        <v>320000</v>
      </c>
      <c r="Q6" s="99">
        <v>0</v>
      </c>
      <c r="R6" s="100">
        <f t="shared" si="3"/>
        <v>320000</v>
      </c>
      <c r="S6" s="101">
        <v>0</v>
      </c>
      <c r="T6" s="101">
        <v>320000</v>
      </c>
      <c r="U6" s="101">
        <f t="shared" si="4"/>
        <v>320000</v>
      </c>
      <c r="V6" s="102">
        <v>0</v>
      </c>
      <c r="W6" s="103">
        <f t="shared" si="7"/>
        <v>320000</v>
      </c>
      <c r="X6" s="104">
        <f t="shared" si="5"/>
        <v>0</v>
      </c>
      <c r="Y6" s="104">
        <f t="shared" si="5"/>
        <v>960000</v>
      </c>
      <c r="Z6" s="104">
        <f t="shared" si="5"/>
        <v>960000</v>
      </c>
      <c r="AA6" s="105">
        <f t="shared" si="5"/>
        <v>400000</v>
      </c>
      <c r="AB6" s="106">
        <f t="shared" si="6"/>
        <v>1360000</v>
      </c>
    </row>
    <row r="7" spans="1:28" s="107" customFormat="1" ht="38.25" x14ac:dyDescent="0.2">
      <c r="A7" s="90">
        <v>5</v>
      </c>
      <c r="B7" s="91" t="s">
        <v>143</v>
      </c>
      <c r="C7" s="92" t="s">
        <v>64</v>
      </c>
      <c r="D7" s="93" t="s">
        <v>148</v>
      </c>
      <c r="E7" s="93" t="s">
        <v>170</v>
      </c>
      <c r="F7" s="93" t="s">
        <v>115</v>
      </c>
      <c r="G7" s="94">
        <v>2024</v>
      </c>
      <c r="H7" s="94">
        <v>2026</v>
      </c>
      <c r="I7" s="95">
        <v>90000</v>
      </c>
      <c r="J7" s="95">
        <v>575000</v>
      </c>
      <c r="K7" s="95">
        <f t="shared" si="0"/>
        <v>665000</v>
      </c>
      <c r="L7" s="96">
        <v>0</v>
      </c>
      <c r="M7" s="97">
        <f t="shared" si="1"/>
        <v>665000</v>
      </c>
      <c r="N7" s="98">
        <v>90000</v>
      </c>
      <c r="O7" s="98">
        <v>575000</v>
      </c>
      <c r="P7" s="98">
        <f t="shared" si="2"/>
        <v>665000</v>
      </c>
      <c r="Q7" s="99">
        <v>0</v>
      </c>
      <c r="R7" s="100">
        <f t="shared" si="3"/>
        <v>665000</v>
      </c>
      <c r="S7" s="101">
        <v>50000</v>
      </c>
      <c r="T7" s="101">
        <v>500000</v>
      </c>
      <c r="U7" s="101">
        <f t="shared" si="4"/>
        <v>550000</v>
      </c>
      <c r="V7" s="102">
        <v>0</v>
      </c>
      <c r="W7" s="103">
        <f t="shared" si="7"/>
        <v>550000</v>
      </c>
      <c r="X7" s="104">
        <f t="shared" si="5"/>
        <v>230000</v>
      </c>
      <c r="Y7" s="104">
        <f t="shared" si="5"/>
        <v>1650000</v>
      </c>
      <c r="Z7" s="104">
        <f t="shared" si="5"/>
        <v>1880000</v>
      </c>
      <c r="AA7" s="105">
        <f t="shared" si="5"/>
        <v>0</v>
      </c>
      <c r="AB7" s="106">
        <f t="shared" si="6"/>
        <v>1880000</v>
      </c>
    </row>
    <row r="8" spans="1:28" s="107" customFormat="1" ht="38.25" x14ac:dyDescent="0.2">
      <c r="A8" s="90">
        <v>6</v>
      </c>
      <c r="B8" s="91" t="s">
        <v>143</v>
      </c>
      <c r="C8" s="92" t="s">
        <v>64</v>
      </c>
      <c r="D8" s="93" t="s">
        <v>149</v>
      </c>
      <c r="E8" s="93" t="s">
        <v>170</v>
      </c>
      <c r="F8" s="93" t="s">
        <v>115</v>
      </c>
      <c r="G8" s="94">
        <v>2024</v>
      </c>
      <c r="H8" s="94">
        <v>2026</v>
      </c>
      <c r="I8" s="95">
        <v>50000</v>
      </c>
      <c r="J8" s="95">
        <v>250000</v>
      </c>
      <c r="K8" s="95">
        <f t="shared" si="0"/>
        <v>300000</v>
      </c>
      <c r="L8" s="96">
        <v>0</v>
      </c>
      <c r="M8" s="97">
        <f t="shared" si="1"/>
        <v>300000</v>
      </c>
      <c r="N8" s="98">
        <v>50000</v>
      </c>
      <c r="O8" s="98">
        <v>250000</v>
      </c>
      <c r="P8" s="98">
        <f t="shared" si="2"/>
        <v>300000</v>
      </c>
      <c r="Q8" s="99">
        <v>0</v>
      </c>
      <c r="R8" s="100">
        <f t="shared" si="3"/>
        <v>300000</v>
      </c>
      <c r="S8" s="101">
        <v>50000</v>
      </c>
      <c r="T8" s="101">
        <v>250000</v>
      </c>
      <c r="U8" s="101">
        <f t="shared" si="4"/>
        <v>300000</v>
      </c>
      <c r="V8" s="102">
        <v>0</v>
      </c>
      <c r="W8" s="103">
        <f t="shared" si="7"/>
        <v>300000</v>
      </c>
      <c r="X8" s="104">
        <f t="shared" si="5"/>
        <v>150000</v>
      </c>
      <c r="Y8" s="104">
        <f t="shared" si="5"/>
        <v>750000</v>
      </c>
      <c r="Z8" s="104">
        <f>Y8+X8</f>
        <v>900000</v>
      </c>
      <c r="AA8" s="105">
        <f t="shared" si="5"/>
        <v>0</v>
      </c>
      <c r="AB8" s="106">
        <f t="shared" si="6"/>
        <v>900000</v>
      </c>
    </row>
    <row r="9" spans="1:28" s="107" customFormat="1" ht="38.25" x14ac:dyDescent="0.2">
      <c r="A9" s="90">
        <v>7</v>
      </c>
      <c r="B9" s="91" t="s">
        <v>143</v>
      </c>
      <c r="C9" s="92" t="s">
        <v>62</v>
      </c>
      <c r="D9" s="93" t="s">
        <v>150</v>
      </c>
      <c r="E9" s="93" t="s">
        <v>91</v>
      </c>
      <c r="F9" s="93" t="s">
        <v>92</v>
      </c>
      <c r="G9" s="94">
        <v>2024</v>
      </c>
      <c r="H9" s="94">
        <v>2025</v>
      </c>
      <c r="I9" s="95">
        <v>0</v>
      </c>
      <c r="J9" s="95">
        <v>0</v>
      </c>
      <c r="K9" s="95">
        <f t="shared" si="0"/>
        <v>0</v>
      </c>
      <c r="L9" s="96">
        <v>600000</v>
      </c>
      <c r="M9" s="97">
        <f t="shared" si="1"/>
        <v>600000</v>
      </c>
      <c r="N9" s="98">
        <v>0</v>
      </c>
      <c r="O9" s="98">
        <v>0</v>
      </c>
      <c r="P9" s="98">
        <f t="shared" si="2"/>
        <v>0</v>
      </c>
      <c r="Q9" s="99">
        <v>600000</v>
      </c>
      <c r="R9" s="100">
        <f t="shared" si="3"/>
        <v>600000</v>
      </c>
      <c r="S9" s="101">
        <v>0</v>
      </c>
      <c r="T9" s="101">
        <v>0</v>
      </c>
      <c r="U9" s="101">
        <f t="shared" si="4"/>
        <v>0</v>
      </c>
      <c r="V9" s="102">
        <v>0</v>
      </c>
      <c r="W9" s="103">
        <f t="shared" si="7"/>
        <v>0</v>
      </c>
      <c r="X9" s="104">
        <f t="shared" si="5"/>
        <v>0</v>
      </c>
      <c r="Y9" s="104">
        <f t="shared" si="5"/>
        <v>0</v>
      </c>
      <c r="Z9" s="104">
        <f>Y9+X9</f>
        <v>0</v>
      </c>
      <c r="AA9" s="105">
        <f t="shared" si="5"/>
        <v>1200000</v>
      </c>
      <c r="AB9" s="106">
        <f>AA9+Z9</f>
        <v>1200000</v>
      </c>
    </row>
    <row r="10" spans="1:28" s="107" customFormat="1" ht="38.25" x14ac:dyDescent="0.2">
      <c r="A10" s="90">
        <v>8</v>
      </c>
      <c r="B10" s="91" t="s">
        <v>143</v>
      </c>
      <c r="C10" s="92" t="s">
        <v>62</v>
      </c>
      <c r="D10" s="93" t="s">
        <v>151</v>
      </c>
      <c r="E10" s="93" t="s">
        <v>197</v>
      </c>
      <c r="F10" s="93" t="s">
        <v>152</v>
      </c>
      <c r="G10" s="94">
        <v>2024</v>
      </c>
      <c r="H10" s="94">
        <v>2026</v>
      </c>
      <c r="I10" s="95">
        <v>0</v>
      </c>
      <c r="J10" s="95">
        <v>0</v>
      </c>
      <c r="K10" s="95">
        <f t="shared" si="0"/>
        <v>0</v>
      </c>
      <c r="L10" s="96">
        <v>300000</v>
      </c>
      <c r="M10" s="97">
        <f t="shared" si="1"/>
        <v>300000</v>
      </c>
      <c r="N10" s="98">
        <v>0</v>
      </c>
      <c r="O10" s="98">
        <v>0</v>
      </c>
      <c r="P10" s="98">
        <f t="shared" si="2"/>
        <v>0</v>
      </c>
      <c r="Q10" s="99">
        <v>750000</v>
      </c>
      <c r="R10" s="100">
        <f t="shared" si="3"/>
        <v>750000</v>
      </c>
      <c r="S10" s="101">
        <v>0</v>
      </c>
      <c r="T10" s="101">
        <v>0</v>
      </c>
      <c r="U10" s="101">
        <f t="shared" si="4"/>
        <v>0</v>
      </c>
      <c r="V10" s="102">
        <v>750000</v>
      </c>
      <c r="W10" s="103">
        <f t="shared" si="7"/>
        <v>750000</v>
      </c>
      <c r="X10" s="104">
        <f t="shared" si="5"/>
        <v>0</v>
      </c>
      <c r="Y10" s="104">
        <f t="shared" si="5"/>
        <v>0</v>
      </c>
      <c r="Z10" s="104">
        <f t="shared" si="5"/>
        <v>0</v>
      </c>
      <c r="AA10" s="105">
        <f t="shared" si="5"/>
        <v>1800000</v>
      </c>
      <c r="AB10" s="106">
        <f t="shared" ref="AB10:AB18" si="8">Z10+AA10</f>
        <v>1800000</v>
      </c>
    </row>
    <row r="11" spans="1:28" s="107" customFormat="1" ht="25.5" x14ac:dyDescent="0.2">
      <c r="A11" s="90">
        <v>9</v>
      </c>
      <c r="B11" s="91" t="s">
        <v>143</v>
      </c>
      <c r="C11" s="92" t="s">
        <v>96</v>
      </c>
      <c r="D11" s="93" t="s">
        <v>153</v>
      </c>
      <c r="E11" s="93" t="s">
        <v>171</v>
      </c>
      <c r="F11" s="93" t="s">
        <v>154</v>
      </c>
      <c r="G11" s="94">
        <v>2024</v>
      </c>
      <c r="H11" s="94">
        <v>2025</v>
      </c>
      <c r="I11" s="95">
        <v>150000</v>
      </c>
      <c r="J11" s="95">
        <v>25000</v>
      </c>
      <c r="K11" s="95">
        <f t="shared" si="0"/>
        <v>175000</v>
      </c>
      <c r="L11" s="96">
        <v>2000000</v>
      </c>
      <c r="M11" s="97">
        <f t="shared" si="1"/>
        <v>2175000</v>
      </c>
      <c r="N11" s="98">
        <v>150000</v>
      </c>
      <c r="O11" s="98">
        <v>25000</v>
      </c>
      <c r="P11" s="98">
        <f t="shared" si="2"/>
        <v>175000</v>
      </c>
      <c r="Q11" s="99">
        <v>0</v>
      </c>
      <c r="R11" s="100">
        <f t="shared" si="3"/>
        <v>175000</v>
      </c>
      <c r="S11" s="101">
        <v>0</v>
      </c>
      <c r="T11" s="101">
        <v>0</v>
      </c>
      <c r="U11" s="101">
        <f t="shared" si="4"/>
        <v>0</v>
      </c>
      <c r="V11" s="102">
        <v>0</v>
      </c>
      <c r="W11" s="103">
        <f t="shared" si="7"/>
        <v>0</v>
      </c>
      <c r="X11" s="104">
        <f t="shared" si="5"/>
        <v>300000</v>
      </c>
      <c r="Y11" s="104">
        <f t="shared" si="5"/>
        <v>50000</v>
      </c>
      <c r="Z11" s="104">
        <f t="shared" si="5"/>
        <v>350000</v>
      </c>
      <c r="AA11" s="105">
        <f t="shared" si="5"/>
        <v>2000000</v>
      </c>
      <c r="AB11" s="106">
        <f t="shared" si="8"/>
        <v>2350000</v>
      </c>
    </row>
    <row r="12" spans="1:28" s="107" customFormat="1" ht="25.5" x14ac:dyDescent="0.2">
      <c r="A12" s="90">
        <v>10</v>
      </c>
      <c r="B12" s="91" t="s">
        <v>143</v>
      </c>
      <c r="C12" s="92" t="s">
        <v>96</v>
      </c>
      <c r="D12" s="93" t="s">
        <v>155</v>
      </c>
      <c r="E12" s="93" t="s">
        <v>101</v>
      </c>
      <c r="F12" s="93" t="s">
        <v>105</v>
      </c>
      <c r="G12" s="94">
        <v>2024</v>
      </c>
      <c r="H12" s="94">
        <v>2026</v>
      </c>
      <c r="I12" s="95">
        <v>0</v>
      </c>
      <c r="J12" s="95">
        <v>0</v>
      </c>
      <c r="K12" s="95">
        <f t="shared" si="0"/>
        <v>0</v>
      </c>
      <c r="L12" s="96">
        <v>950000</v>
      </c>
      <c r="M12" s="97">
        <f t="shared" si="1"/>
        <v>950000</v>
      </c>
      <c r="N12" s="98">
        <v>0</v>
      </c>
      <c r="O12" s="98">
        <v>0</v>
      </c>
      <c r="P12" s="98">
        <f t="shared" si="2"/>
        <v>0</v>
      </c>
      <c r="Q12" s="99">
        <v>1050000</v>
      </c>
      <c r="R12" s="100">
        <f t="shared" si="3"/>
        <v>1050000</v>
      </c>
      <c r="S12" s="101">
        <v>0</v>
      </c>
      <c r="T12" s="101">
        <v>0</v>
      </c>
      <c r="U12" s="101">
        <f t="shared" si="4"/>
        <v>0</v>
      </c>
      <c r="V12" s="102">
        <v>800000</v>
      </c>
      <c r="W12" s="103">
        <f t="shared" si="7"/>
        <v>800000</v>
      </c>
      <c r="X12" s="104">
        <f t="shared" si="5"/>
        <v>0</v>
      </c>
      <c r="Y12" s="104">
        <f t="shared" si="5"/>
        <v>0</v>
      </c>
      <c r="Z12" s="104">
        <f t="shared" si="5"/>
        <v>0</v>
      </c>
      <c r="AA12" s="105">
        <f t="shared" si="5"/>
        <v>2800000</v>
      </c>
      <c r="AB12" s="106">
        <f t="shared" si="8"/>
        <v>2800000</v>
      </c>
    </row>
    <row r="13" spans="1:28" s="107" customFormat="1" ht="38.25" x14ac:dyDescent="0.2">
      <c r="A13" s="90">
        <v>11</v>
      </c>
      <c r="B13" s="91" t="s">
        <v>143</v>
      </c>
      <c r="C13" s="92" t="s">
        <v>65</v>
      </c>
      <c r="D13" s="93" t="s">
        <v>156</v>
      </c>
      <c r="E13" s="93" t="s">
        <v>157</v>
      </c>
      <c r="F13" s="93" t="s">
        <v>158</v>
      </c>
      <c r="G13" s="94">
        <v>2024</v>
      </c>
      <c r="H13" s="94">
        <v>2026</v>
      </c>
      <c r="I13" s="95">
        <v>116000</v>
      </c>
      <c r="J13" s="95">
        <v>120000</v>
      </c>
      <c r="K13" s="95">
        <f t="shared" si="0"/>
        <v>236000</v>
      </c>
      <c r="L13" s="96">
        <v>0</v>
      </c>
      <c r="M13" s="97">
        <f t="shared" si="1"/>
        <v>236000</v>
      </c>
      <c r="N13" s="98">
        <v>116000</v>
      </c>
      <c r="O13" s="98">
        <v>50000</v>
      </c>
      <c r="P13" s="98">
        <f t="shared" si="2"/>
        <v>166000</v>
      </c>
      <c r="Q13" s="99">
        <v>0</v>
      </c>
      <c r="R13" s="100">
        <f t="shared" si="3"/>
        <v>166000</v>
      </c>
      <c r="S13" s="101">
        <v>116000</v>
      </c>
      <c r="T13" s="101">
        <v>50000</v>
      </c>
      <c r="U13" s="101">
        <f t="shared" si="4"/>
        <v>166000</v>
      </c>
      <c r="V13" s="102">
        <v>0</v>
      </c>
      <c r="W13" s="103">
        <f t="shared" si="7"/>
        <v>166000</v>
      </c>
      <c r="X13" s="104">
        <f t="shared" si="5"/>
        <v>348000</v>
      </c>
      <c r="Y13" s="104">
        <f t="shared" si="5"/>
        <v>220000</v>
      </c>
      <c r="Z13" s="104">
        <f t="shared" si="5"/>
        <v>568000</v>
      </c>
      <c r="AA13" s="105">
        <f t="shared" si="5"/>
        <v>0</v>
      </c>
      <c r="AB13" s="106">
        <f t="shared" si="8"/>
        <v>568000</v>
      </c>
    </row>
    <row r="14" spans="1:28" s="107" customFormat="1" ht="25.5" x14ac:dyDescent="0.2">
      <c r="A14" s="90">
        <v>12</v>
      </c>
      <c r="B14" s="91" t="s">
        <v>143</v>
      </c>
      <c r="C14" s="92" t="s">
        <v>66</v>
      </c>
      <c r="D14" s="93" t="s">
        <v>159</v>
      </c>
      <c r="E14" s="93" t="s">
        <v>160</v>
      </c>
      <c r="F14" s="93" t="s">
        <v>161</v>
      </c>
      <c r="G14" s="94">
        <v>2024</v>
      </c>
      <c r="H14" s="94">
        <v>2026</v>
      </c>
      <c r="I14" s="95">
        <v>0</v>
      </c>
      <c r="J14" s="95">
        <v>148000</v>
      </c>
      <c r="K14" s="95">
        <f t="shared" si="0"/>
        <v>148000</v>
      </c>
      <c r="L14" s="96">
        <v>0</v>
      </c>
      <c r="M14" s="97">
        <f t="shared" si="1"/>
        <v>148000</v>
      </c>
      <c r="N14" s="98">
        <v>0</v>
      </c>
      <c r="O14" s="98">
        <v>148000</v>
      </c>
      <c r="P14" s="98">
        <f t="shared" si="2"/>
        <v>148000</v>
      </c>
      <c r="Q14" s="99">
        <v>0</v>
      </c>
      <c r="R14" s="100">
        <f t="shared" si="3"/>
        <v>148000</v>
      </c>
      <c r="S14" s="101">
        <v>0</v>
      </c>
      <c r="T14" s="101">
        <v>148000</v>
      </c>
      <c r="U14" s="101">
        <f t="shared" si="4"/>
        <v>148000</v>
      </c>
      <c r="V14" s="102">
        <v>0</v>
      </c>
      <c r="W14" s="103">
        <f t="shared" si="7"/>
        <v>148000</v>
      </c>
      <c r="X14" s="104">
        <f t="shared" si="5"/>
        <v>0</v>
      </c>
      <c r="Y14" s="104">
        <f t="shared" si="5"/>
        <v>444000</v>
      </c>
      <c r="Z14" s="104">
        <f t="shared" si="5"/>
        <v>444000</v>
      </c>
      <c r="AA14" s="105">
        <f t="shared" si="5"/>
        <v>0</v>
      </c>
      <c r="AB14" s="106">
        <f t="shared" si="8"/>
        <v>444000</v>
      </c>
    </row>
    <row r="15" spans="1:28" s="107" customFormat="1" ht="29.25" customHeight="1" x14ac:dyDescent="0.2">
      <c r="A15" s="90">
        <v>13</v>
      </c>
      <c r="B15" s="91" t="s">
        <v>143</v>
      </c>
      <c r="C15" s="92" t="s">
        <v>66</v>
      </c>
      <c r="D15" s="93" t="s">
        <v>162</v>
      </c>
      <c r="E15" s="93" t="s">
        <v>94</v>
      </c>
      <c r="F15" s="93" t="s">
        <v>95</v>
      </c>
      <c r="G15" s="94">
        <v>2024</v>
      </c>
      <c r="H15" s="94">
        <v>2024</v>
      </c>
      <c r="I15" s="95">
        <v>0</v>
      </c>
      <c r="J15" s="95">
        <v>0</v>
      </c>
      <c r="K15" s="95">
        <f t="shared" si="0"/>
        <v>0</v>
      </c>
      <c r="L15" s="96">
        <v>868417</v>
      </c>
      <c r="M15" s="97">
        <f t="shared" si="1"/>
        <v>868417</v>
      </c>
      <c r="N15" s="98">
        <v>0</v>
      </c>
      <c r="O15" s="98">
        <v>0</v>
      </c>
      <c r="P15" s="98">
        <f t="shared" si="2"/>
        <v>0</v>
      </c>
      <c r="Q15" s="99">
        <v>0</v>
      </c>
      <c r="R15" s="100">
        <f t="shared" si="3"/>
        <v>0</v>
      </c>
      <c r="S15" s="101">
        <v>0</v>
      </c>
      <c r="T15" s="101">
        <v>0</v>
      </c>
      <c r="U15" s="101">
        <f t="shared" si="4"/>
        <v>0</v>
      </c>
      <c r="V15" s="102">
        <v>0</v>
      </c>
      <c r="W15" s="103">
        <f t="shared" si="7"/>
        <v>0</v>
      </c>
      <c r="X15" s="104">
        <f t="shared" si="5"/>
        <v>0</v>
      </c>
      <c r="Y15" s="104">
        <f t="shared" si="5"/>
        <v>0</v>
      </c>
      <c r="Z15" s="104">
        <f t="shared" si="5"/>
        <v>0</v>
      </c>
      <c r="AA15" s="105">
        <f t="shared" si="5"/>
        <v>868417</v>
      </c>
      <c r="AB15" s="106">
        <f t="shared" si="8"/>
        <v>868417</v>
      </c>
    </row>
    <row r="16" spans="1:28" s="107" customFormat="1" ht="38.25" x14ac:dyDescent="0.2">
      <c r="A16" s="90">
        <v>14</v>
      </c>
      <c r="B16" s="91" t="s">
        <v>143</v>
      </c>
      <c r="C16" s="92" t="s">
        <v>64</v>
      </c>
      <c r="D16" s="93" t="s">
        <v>163</v>
      </c>
      <c r="E16" s="93" t="s">
        <v>104</v>
      </c>
      <c r="F16" s="93" t="s">
        <v>90</v>
      </c>
      <c r="G16" s="94">
        <v>2024</v>
      </c>
      <c r="H16" s="94">
        <v>2026</v>
      </c>
      <c r="I16" s="95">
        <v>800000</v>
      </c>
      <c r="J16" s="95">
        <v>400000</v>
      </c>
      <c r="K16" s="95">
        <f t="shared" si="0"/>
        <v>1200000</v>
      </c>
      <c r="L16" s="96">
        <v>0</v>
      </c>
      <c r="M16" s="97">
        <f t="shared" si="1"/>
        <v>1200000</v>
      </c>
      <c r="N16" s="98">
        <v>800000</v>
      </c>
      <c r="O16" s="98">
        <v>350000</v>
      </c>
      <c r="P16" s="98">
        <f t="shared" si="2"/>
        <v>1150000</v>
      </c>
      <c r="Q16" s="99">
        <v>0</v>
      </c>
      <c r="R16" s="100">
        <f t="shared" si="3"/>
        <v>1150000</v>
      </c>
      <c r="S16" s="101">
        <v>800000</v>
      </c>
      <c r="T16" s="101">
        <v>350000</v>
      </c>
      <c r="U16" s="101">
        <f t="shared" si="4"/>
        <v>1150000</v>
      </c>
      <c r="V16" s="102">
        <v>0</v>
      </c>
      <c r="W16" s="103">
        <f t="shared" si="7"/>
        <v>1150000</v>
      </c>
      <c r="X16" s="104">
        <f t="shared" si="5"/>
        <v>2400000</v>
      </c>
      <c r="Y16" s="104">
        <f t="shared" si="5"/>
        <v>1100000</v>
      </c>
      <c r="Z16" s="104">
        <f t="shared" si="5"/>
        <v>3500000</v>
      </c>
      <c r="AA16" s="105">
        <f t="shared" si="5"/>
        <v>0</v>
      </c>
      <c r="AB16" s="106">
        <f t="shared" si="8"/>
        <v>3500000</v>
      </c>
    </row>
    <row r="17" spans="1:28" s="107" customFormat="1" ht="25.5" x14ac:dyDescent="0.2">
      <c r="A17" s="90">
        <v>15</v>
      </c>
      <c r="B17" s="91" t="s">
        <v>143</v>
      </c>
      <c r="C17" s="92" t="s">
        <v>63</v>
      </c>
      <c r="D17" s="93" t="s">
        <v>164</v>
      </c>
      <c r="E17" s="93" t="s">
        <v>165</v>
      </c>
      <c r="F17" s="93" t="s">
        <v>166</v>
      </c>
      <c r="G17" s="94">
        <v>2024</v>
      </c>
      <c r="H17" s="94">
        <v>2025</v>
      </c>
      <c r="I17" s="95">
        <v>0</v>
      </c>
      <c r="J17" s="95">
        <v>0</v>
      </c>
      <c r="K17" s="95">
        <f t="shared" si="0"/>
        <v>0</v>
      </c>
      <c r="L17" s="96">
        <v>1500000</v>
      </c>
      <c r="M17" s="97">
        <f t="shared" si="1"/>
        <v>1500000</v>
      </c>
      <c r="N17" s="98">
        <v>0</v>
      </c>
      <c r="O17" s="98">
        <v>0</v>
      </c>
      <c r="P17" s="98">
        <f t="shared" si="2"/>
        <v>0</v>
      </c>
      <c r="Q17" s="99">
        <v>2500000</v>
      </c>
      <c r="R17" s="100">
        <f t="shared" si="3"/>
        <v>2500000</v>
      </c>
      <c r="S17" s="101">
        <v>0</v>
      </c>
      <c r="T17" s="101">
        <v>0</v>
      </c>
      <c r="U17" s="101">
        <f t="shared" si="4"/>
        <v>0</v>
      </c>
      <c r="V17" s="102">
        <v>0</v>
      </c>
      <c r="W17" s="103">
        <f t="shared" si="7"/>
        <v>0</v>
      </c>
      <c r="X17" s="104">
        <f t="shared" si="5"/>
        <v>0</v>
      </c>
      <c r="Y17" s="104">
        <f t="shared" si="5"/>
        <v>0</v>
      </c>
      <c r="Z17" s="104">
        <f t="shared" si="5"/>
        <v>0</v>
      </c>
      <c r="AA17" s="105">
        <f t="shared" si="5"/>
        <v>4000000</v>
      </c>
      <c r="AB17" s="106">
        <f t="shared" si="8"/>
        <v>4000000</v>
      </c>
    </row>
    <row r="18" spans="1:28" s="107" customFormat="1" ht="38.25" x14ac:dyDescent="0.2">
      <c r="A18" s="90">
        <v>16</v>
      </c>
      <c r="B18" s="91" t="s">
        <v>143</v>
      </c>
      <c r="C18" s="92" t="s">
        <v>102</v>
      </c>
      <c r="D18" s="93" t="s">
        <v>167</v>
      </c>
      <c r="E18" s="93" t="s">
        <v>168</v>
      </c>
      <c r="F18" s="93" t="s">
        <v>103</v>
      </c>
      <c r="G18" s="94">
        <v>2024</v>
      </c>
      <c r="H18" s="94">
        <v>2025</v>
      </c>
      <c r="I18" s="95">
        <v>0</v>
      </c>
      <c r="J18" s="95">
        <v>0</v>
      </c>
      <c r="K18" s="95">
        <f t="shared" si="0"/>
        <v>0</v>
      </c>
      <c r="L18" s="96">
        <v>1500000</v>
      </c>
      <c r="M18" s="97">
        <f t="shared" si="1"/>
        <v>1500000</v>
      </c>
      <c r="N18" s="98">
        <v>0</v>
      </c>
      <c r="O18" s="98">
        <v>0</v>
      </c>
      <c r="P18" s="98">
        <f t="shared" si="2"/>
        <v>0</v>
      </c>
      <c r="Q18" s="99">
        <v>1500000</v>
      </c>
      <c r="R18" s="100">
        <f t="shared" si="3"/>
        <v>1500000</v>
      </c>
      <c r="S18" s="101">
        <v>0</v>
      </c>
      <c r="T18" s="101">
        <v>0</v>
      </c>
      <c r="U18" s="101">
        <f t="shared" si="4"/>
        <v>0</v>
      </c>
      <c r="V18" s="102">
        <v>0</v>
      </c>
      <c r="W18" s="103">
        <f t="shared" si="7"/>
        <v>0</v>
      </c>
      <c r="X18" s="104">
        <f t="shared" si="5"/>
        <v>0</v>
      </c>
      <c r="Y18" s="104">
        <f t="shared" si="5"/>
        <v>0</v>
      </c>
      <c r="Z18" s="104">
        <f t="shared" si="5"/>
        <v>0</v>
      </c>
      <c r="AA18" s="105">
        <f t="shared" si="5"/>
        <v>3000000</v>
      </c>
      <c r="AB18" s="106">
        <f t="shared" si="8"/>
        <v>3000000</v>
      </c>
    </row>
    <row r="19" spans="1:28" s="114" customFormat="1" ht="13.5" x14ac:dyDescent="0.25">
      <c r="A19" s="108"/>
      <c r="B19" s="109" t="s">
        <v>169</v>
      </c>
      <c r="C19" s="110"/>
      <c r="D19" s="111"/>
      <c r="E19" s="111"/>
      <c r="F19" s="111"/>
      <c r="G19" s="111"/>
      <c r="H19" s="111"/>
      <c r="I19" s="112">
        <f t="shared" ref="I19:AB19" si="9">SUBTOTAL(9,I3:I18)</f>
        <v>2244360</v>
      </c>
      <c r="J19" s="112">
        <f t="shared" si="9"/>
        <v>1988000</v>
      </c>
      <c r="K19" s="112">
        <f t="shared" si="9"/>
        <v>4232360</v>
      </c>
      <c r="L19" s="112">
        <f t="shared" si="9"/>
        <v>11463417</v>
      </c>
      <c r="M19" s="113">
        <f t="shared" si="9"/>
        <v>15695777</v>
      </c>
      <c r="N19" s="112">
        <f t="shared" si="9"/>
        <v>1456000</v>
      </c>
      <c r="O19" s="112">
        <f t="shared" si="9"/>
        <v>1768000</v>
      </c>
      <c r="P19" s="112">
        <f t="shared" si="9"/>
        <v>3224000</v>
      </c>
      <c r="Q19" s="112">
        <f t="shared" si="9"/>
        <v>6720000</v>
      </c>
      <c r="R19" s="113">
        <f t="shared" si="9"/>
        <v>9944000</v>
      </c>
      <c r="S19" s="112">
        <f t="shared" si="9"/>
        <v>1266000</v>
      </c>
      <c r="T19" s="112">
        <f t="shared" si="9"/>
        <v>1668000</v>
      </c>
      <c r="U19" s="112">
        <f t="shared" si="9"/>
        <v>2934000</v>
      </c>
      <c r="V19" s="112">
        <f t="shared" si="9"/>
        <v>1870000</v>
      </c>
      <c r="W19" s="113">
        <f t="shared" si="9"/>
        <v>4804000</v>
      </c>
      <c r="X19" s="112">
        <f t="shared" si="9"/>
        <v>4966360</v>
      </c>
      <c r="Y19" s="112">
        <f t="shared" si="9"/>
        <v>5424000</v>
      </c>
      <c r="Z19" s="112">
        <f t="shared" si="9"/>
        <v>10390360</v>
      </c>
      <c r="AA19" s="112">
        <f t="shared" si="9"/>
        <v>20053417</v>
      </c>
      <c r="AB19" s="113">
        <f t="shared" si="9"/>
        <v>30443777</v>
      </c>
    </row>
    <row r="20" spans="1:28" s="115" customFormat="1" ht="9.75" customHeight="1" x14ac:dyDescent="0.2">
      <c r="C20" s="116"/>
      <c r="D20" s="117"/>
      <c r="E20" s="118"/>
      <c r="F20" s="118"/>
      <c r="G20" s="118"/>
      <c r="H20" s="118"/>
      <c r="I20" s="119"/>
      <c r="J20" s="119"/>
      <c r="K20" s="119"/>
      <c r="L20" s="120"/>
      <c r="M20" s="121"/>
      <c r="N20" s="119"/>
      <c r="O20" s="119"/>
      <c r="P20" s="119"/>
      <c r="Q20" s="120"/>
      <c r="R20" s="121"/>
      <c r="S20" s="119"/>
      <c r="T20" s="119"/>
      <c r="U20" s="119"/>
      <c r="V20" s="120"/>
      <c r="W20" s="121"/>
      <c r="X20" s="122"/>
      <c r="Y20" s="122"/>
      <c r="Z20" s="122"/>
      <c r="AA20" s="123"/>
      <c r="AB20" s="122"/>
    </row>
    <row r="21" spans="1:28" ht="19.5" customHeight="1" x14ac:dyDescent="0.2">
      <c r="B21" s="124"/>
      <c r="D21" s="126"/>
      <c r="E21" s="127"/>
      <c r="F21" s="127"/>
      <c r="G21" s="127"/>
      <c r="H21" s="127"/>
      <c r="I21" s="127"/>
      <c r="J21" s="127"/>
      <c r="K21" s="127"/>
      <c r="L21" s="128"/>
      <c r="M21" s="129"/>
      <c r="N21" s="127"/>
      <c r="O21" s="127"/>
      <c r="P21" s="127"/>
      <c r="Q21" s="128"/>
      <c r="R21" s="129"/>
      <c r="S21" s="127"/>
      <c r="T21" s="127"/>
      <c r="U21" s="127"/>
      <c r="V21" s="128"/>
      <c r="W21" s="129"/>
      <c r="X21" s="130"/>
      <c r="Y21" s="130"/>
      <c r="Z21" s="130"/>
      <c r="AA21" s="131"/>
      <c r="AB21" s="130"/>
    </row>
    <row r="22" spans="1:28" ht="19.5" customHeight="1" x14ac:dyDescent="0.2">
      <c r="B22" s="124"/>
      <c r="D22" s="126"/>
      <c r="E22" s="132"/>
      <c r="F22" s="132"/>
      <c r="G22" s="132"/>
      <c r="H22" s="132"/>
      <c r="I22" s="132"/>
      <c r="J22" s="132"/>
      <c r="K22" s="132"/>
      <c r="L22" s="133"/>
      <c r="M22" s="134"/>
      <c r="N22" s="132"/>
      <c r="O22" s="132"/>
      <c r="P22" s="132"/>
      <c r="Q22" s="133"/>
      <c r="R22" s="134"/>
      <c r="S22" s="132"/>
      <c r="T22" s="132"/>
      <c r="U22" s="132"/>
      <c r="V22" s="133"/>
      <c r="W22" s="134"/>
      <c r="X22" s="135"/>
      <c r="Y22" s="135"/>
      <c r="Z22" s="135"/>
      <c r="AA22" s="136"/>
      <c r="AB22" s="135"/>
    </row>
    <row r="23" spans="1:28" ht="19.5" customHeight="1" x14ac:dyDescent="0.2">
      <c r="B23" s="124"/>
      <c r="D23" s="126"/>
      <c r="E23" s="127"/>
      <c r="F23" s="127"/>
      <c r="G23" s="127"/>
      <c r="H23" s="127"/>
      <c r="I23" s="127"/>
      <c r="J23" s="127"/>
      <c r="K23" s="127"/>
      <c r="L23" s="128"/>
      <c r="M23" s="129"/>
      <c r="N23" s="127"/>
      <c r="O23" s="127"/>
      <c r="P23" s="127"/>
      <c r="Q23" s="128"/>
      <c r="R23" s="129"/>
      <c r="S23" s="127"/>
      <c r="T23" s="127"/>
      <c r="U23" s="127"/>
      <c r="V23" s="128"/>
      <c r="W23" s="129"/>
      <c r="X23" s="130"/>
      <c r="Y23" s="130"/>
      <c r="Z23" s="130"/>
      <c r="AA23" s="131"/>
      <c r="AB23" s="130"/>
    </row>
    <row r="24" spans="1:28" ht="19.5" customHeight="1" x14ac:dyDescent="0.25">
      <c r="B24" s="124"/>
      <c r="D24" s="137"/>
      <c r="E24" s="138"/>
      <c r="F24" s="138"/>
      <c r="G24" s="138"/>
      <c r="H24" s="138"/>
      <c r="I24" s="138"/>
      <c r="J24" s="138"/>
      <c r="K24" s="138"/>
      <c r="L24" s="139"/>
      <c r="M24" s="140"/>
      <c r="N24" s="138"/>
      <c r="O24" s="138"/>
      <c r="P24" s="138"/>
      <c r="Q24" s="139"/>
      <c r="R24" s="140"/>
      <c r="S24" s="138"/>
      <c r="T24" s="138"/>
      <c r="U24" s="138"/>
      <c r="V24" s="139"/>
      <c r="W24" s="140"/>
      <c r="X24" s="141"/>
      <c r="Y24" s="141"/>
      <c r="Z24" s="141"/>
      <c r="AA24" s="142"/>
      <c r="AB24" s="141"/>
    </row>
    <row r="25" spans="1:28" ht="19.5" customHeight="1" x14ac:dyDescent="0.2">
      <c r="B25" s="124"/>
      <c r="D25" s="126"/>
      <c r="E25" s="127"/>
      <c r="F25" s="127"/>
      <c r="G25" s="127"/>
      <c r="H25" s="127"/>
      <c r="I25" s="127"/>
      <c r="J25" s="127"/>
      <c r="K25" s="127"/>
      <c r="L25" s="128"/>
      <c r="M25" s="129"/>
      <c r="N25" s="127"/>
      <c r="O25" s="127"/>
      <c r="P25" s="127"/>
      <c r="Q25" s="128"/>
      <c r="R25" s="129"/>
      <c r="S25" s="127"/>
      <c r="T25" s="127"/>
      <c r="U25" s="127"/>
      <c r="V25" s="128"/>
      <c r="W25" s="129"/>
      <c r="X25" s="130"/>
      <c r="Y25" s="130"/>
      <c r="Z25" s="130"/>
      <c r="AA25" s="131"/>
      <c r="AB25" s="130"/>
    </row>
    <row r="26" spans="1:28" ht="19.5" customHeight="1" x14ac:dyDescent="0.25">
      <c r="B26" s="143"/>
      <c r="C26" s="144"/>
      <c r="D26" s="137"/>
      <c r="E26" s="138"/>
      <c r="F26" s="138"/>
      <c r="G26" s="138"/>
      <c r="H26" s="138"/>
      <c r="I26" s="138"/>
      <c r="J26" s="138"/>
      <c r="K26" s="138"/>
      <c r="L26" s="139"/>
      <c r="M26" s="140"/>
      <c r="N26" s="138"/>
      <c r="O26" s="138"/>
      <c r="P26" s="138"/>
      <c r="Q26" s="139"/>
      <c r="R26" s="140"/>
      <c r="S26" s="138"/>
      <c r="T26" s="138"/>
      <c r="U26" s="138"/>
      <c r="V26" s="139"/>
      <c r="W26" s="140"/>
      <c r="X26" s="141"/>
      <c r="Y26" s="141"/>
      <c r="Z26" s="141"/>
      <c r="AA26" s="142"/>
      <c r="AB26" s="141"/>
    </row>
    <row r="27" spans="1:28" ht="19.5" customHeight="1" x14ac:dyDescent="0.2">
      <c r="B27" s="143"/>
      <c r="C27" s="144"/>
      <c r="D27" s="126"/>
      <c r="E27" s="127"/>
      <c r="F27" s="127"/>
      <c r="G27" s="127"/>
      <c r="H27" s="127"/>
      <c r="I27" s="127"/>
      <c r="J27" s="127"/>
      <c r="K27" s="127"/>
      <c r="L27" s="128"/>
      <c r="M27" s="129"/>
      <c r="N27" s="127"/>
      <c r="O27" s="127"/>
      <c r="P27" s="127"/>
      <c r="Q27" s="128"/>
      <c r="R27" s="129"/>
      <c r="S27" s="127"/>
      <c r="T27" s="127"/>
      <c r="U27" s="127"/>
      <c r="V27" s="128"/>
      <c r="W27" s="129"/>
      <c r="X27" s="130"/>
      <c r="Y27" s="130"/>
      <c r="Z27" s="130"/>
      <c r="AA27" s="131"/>
      <c r="AB27" s="130"/>
    </row>
    <row r="28" spans="1:28" ht="19.5" customHeight="1" x14ac:dyDescent="0.25">
      <c r="B28" s="143"/>
      <c r="C28" s="144"/>
      <c r="D28" s="137"/>
      <c r="E28" s="138"/>
      <c r="F28" s="138"/>
      <c r="G28" s="138"/>
      <c r="H28" s="138"/>
      <c r="I28" s="138"/>
      <c r="J28" s="138"/>
      <c r="K28" s="138"/>
      <c r="L28" s="139"/>
      <c r="M28" s="140"/>
      <c r="N28" s="138"/>
      <c r="O28" s="138"/>
      <c r="P28" s="138"/>
      <c r="Q28" s="139"/>
      <c r="R28" s="140"/>
      <c r="S28" s="138"/>
      <c r="T28" s="138"/>
      <c r="U28" s="138"/>
      <c r="V28" s="139"/>
      <c r="W28" s="140"/>
      <c r="X28" s="141"/>
      <c r="Y28" s="141"/>
      <c r="Z28" s="141"/>
      <c r="AA28" s="142"/>
      <c r="AB28" s="141"/>
    </row>
    <row r="29" spans="1:28" ht="19.5" customHeight="1" x14ac:dyDescent="0.2">
      <c r="B29" s="143"/>
      <c r="C29" s="144"/>
      <c r="D29" s="126"/>
      <c r="E29" s="127"/>
      <c r="F29" s="127"/>
      <c r="G29" s="127"/>
      <c r="H29" s="127"/>
      <c r="I29" s="127"/>
      <c r="J29" s="127"/>
      <c r="K29" s="127"/>
      <c r="L29" s="128"/>
      <c r="M29" s="129"/>
      <c r="N29" s="127"/>
      <c r="O29" s="127"/>
      <c r="P29" s="127"/>
      <c r="Q29" s="128"/>
      <c r="R29" s="129"/>
      <c r="S29" s="127"/>
      <c r="T29" s="127"/>
      <c r="U29" s="127"/>
      <c r="V29" s="128"/>
      <c r="W29" s="129"/>
      <c r="X29" s="130"/>
      <c r="Y29" s="130"/>
      <c r="Z29" s="130"/>
      <c r="AA29" s="131"/>
      <c r="AB29" s="130"/>
    </row>
    <row r="30" spans="1:28" ht="19.5" customHeight="1" x14ac:dyDescent="0.25">
      <c r="B30" s="143"/>
      <c r="C30" s="144"/>
      <c r="D30" s="137"/>
      <c r="E30" s="138"/>
      <c r="F30" s="138"/>
      <c r="G30" s="138"/>
      <c r="H30" s="138"/>
      <c r="I30" s="138"/>
      <c r="J30" s="138"/>
      <c r="K30" s="138"/>
      <c r="L30" s="139"/>
      <c r="M30" s="140"/>
      <c r="N30" s="138"/>
      <c r="O30" s="138"/>
      <c r="P30" s="138"/>
      <c r="Q30" s="139"/>
      <c r="R30" s="140"/>
      <c r="S30" s="138"/>
      <c r="T30" s="138"/>
      <c r="U30" s="138"/>
      <c r="V30" s="139"/>
      <c r="W30" s="140"/>
      <c r="X30" s="141"/>
      <c r="Y30" s="141"/>
      <c r="Z30" s="141"/>
      <c r="AA30" s="142"/>
      <c r="AB30" s="141"/>
    </row>
    <row r="31" spans="1:28" ht="19.5" customHeight="1" x14ac:dyDescent="0.2">
      <c r="B31" s="143"/>
      <c r="C31" s="144"/>
      <c r="D31" s="126"/>
      <c r="E31" s="127"/>
      <c r="F31" s="127"/>
      <c r="G31" s="127"/>
      <c r="H31" s="127"/>
      <c r="I31" s="127"/>
      <c r="J31" s="127"/>
      <c r="K31" s="127"/>
      <c r="L31" s="128"/>
      <c r="M31" s="129"/>
      <c r="N31" s="127"/>
      <c r="O31" s="127"/>
      <c r="P31" s="127"/>
      <c r="Q31" s="128"/>
      <c r="R31" s="129"/>
      <c r="S31" s="127"/>
      <c r="T31" s="127"/>
      <c r="U31" s="127"/>
      <c r="V31" s="128"/>
      <c r="W31" s="129"/>
      <c r="X31" s="130"/>
      <c r="Y31" s="130"/>
      <c r="Z31" s="130"/>
      <c r="AA31" s="131"/>
      <c r="AB31" s="130"/>
    </row>
    <row r="32" spans="1:28" ht="19.5" customHeight="1" x14ac:dyDescent="0.2">
      <c r="B32" s="143"/>
      <c r="C32" s="144"/>
      <c r="D32" s="126"/>
      <c r="E32" s="132"/>
      <c r="F32" s="132"/>
      <c r="G32" s="132"/>
      <c r="H32" s="132"/>
      <c r="I32" s="132"/>
      <c r="J32" s="132"/>
      <c r="K32" s="132"/>
      <c r="L32" s="133"/>
      <c r="M32" s="134"/>
      <c r="N32" s="132"/>
      <c r="O32" s="132"/>
      <c r="P32" s="132"/>
      <c r="Q32" s="133"/>
      <c r="R32" s="134"/>
      <c r="S32" s="132"/>
      <c r="T32" s="132"/>
      <c r="U32" s="132"/>
      <c r="V32" s="133"/>
      <c r="W32" s="134"/>
      <c r="X32" s="135"/>
      <c r="Y32" s="135"/>
      <c r="Z32" s="135"/>
      <c r="AA32" s="136"/>
      <c r="AB32" s="135"/>
    </row>
    <row r="33" spans="2:28" ht="19.5" customHeight="1" x14ac:dyDescent="0.2">
      <c r="B33" s="143"/>
      <c r="C33" s="144"/>
      <c r="D33" s="126"/>
      <c r="E33" s="127"/>
      <c r="F33" s="127"/>
      <c r="G33" s="127"/>
      <c r="H33" s="127"/>
      <c r="I33" s="127"/>
      <c r="J33" s="127"/>
      <c r="K33" s="127"/>
      <c r="L33" s="128"/>
      <c r="M33" s="129"/>
      <c r="N33" s="127"/>
      <c r="O33" s="127"/>
      <c r="P33" s="127"/>
      <c r="Q33" s="128"/>
      <c r="R33" s="129"/>
      <c r="S33" s="127"/>
      <c r="T33" s="127"/>
      <c r="U33" s="127"/>
      <c r="V33" s="128"/>
      <c r="W33" s="129"/>
      <c r="X33" s="130"/>
      <c r="Y33" s="130"/>
      <c r="Z33" s="130"/>
      <c r="AA33" s="131"/>
      <c r="AB33" s="130"/>
    </row>
    <row r="34" spans="2:28" ht="19.5" customHeight="1" x14ac:dyDescent="0.2">
      <c r="B34" s="143"/>
      <c r="C34" s="144"/>
      <c r="D34" s="126"/>
      <c r="E34" s="127"/>
      <c r="F34" s="127"/>
      <c r="G34" s="127"/>
      <c r="H34" s="127"/>
      <c r="I34" s="127"/>
      <c r="J34" s="127"/>
      <c r="K34" s="127"/>
      <c r="L34" s="128"/>
      <c r="M34" s="129"/>
      <c r="N34" s="127"/>
      <c r="O34" s="127"/>
      <c r="P34" s="127"/>
      <c r="Q34" s="128"/>
      <c r="R34" s="129"/>
      <c r="S34" s="127"/>
      <c r="T34" s="127"/>
      <c r="U34" s="127"/>
      <c r="V34" s="128"/>
      <c r="W34" s="129"/>
      <c r="X34" s="130"/>
      <c r="Y34" s="130"/>
      <c r="Z34" s="130"/>
      <c r="AA34" s="131"/>
      <c r="AB34" s="130"/>
    </row>
    <row r="35" spans="2:28" ht="19.5" customHeight="1" x14ac:dyDescent="0.2">
      <c r="B35" s="143"/>
      <c r="C35" s="144"/>
      <c r="D35" s="143"/>
      <c r="E35" s="143"/>
      <c r="F35" s="143"/>
      <c r="G35" s="143"/>
      <c r="H35" s="143"/>
      <c r="I35" s="143"/>
      <c r="J35" s="143"/>
      <c r="K35" s="143"/>
      <c r="L35" s="145"/>
      <c r="M35" s="146"/>
      <c r="N35" s="143"/>
      <c r="O35" s="143"/>
      <c r="P35" s="143"/>
      <c r="Q35" s="145"/>
      <c r="R35" s="146"/>
      <c r="S35" s="143"/>
      <c r="T35" s="143"/>
      <c r="U35" s="143"/>
      <c r="V35" s="145"/>
      <c r="W35" s="146"/>
      <c r="X35" s="147"/>
      <c r="Y35" s="147"/>
      <c r="Z35" s="147"/>
      <c r="AA35" s="148"/>
      <c r="AB35" s="147"/>
    </row>
    <row r="36" spans="2:28" ht="19.5" customHeight="1" x14ac:dyDescent="0.2">
      <c r="B36" s="143"/>
      <c r="C36" s="144"/>
      <c r="D36" s="143"/>
      <c r="E36" s="143"/>
      <c r="F36" s="143"/>
      <c r="G36" s="143"/>
      <c r="H36" s="143"/>
      <c r="I36" s="143"/>
      <c r="J36" s="143"/>
      <c r="K36" s="143"/>
      <c r="L36" s="145"/>
      <c r="M36" s="146"/>
      <c r="N36" s="143"/>
      <c r="O36" s="143"/>
      <c r="P36" s="143"/>
      <c r="Q36" s="145"/>
      <c r="R36" s="146"/>
      <c r="S36" s="143"/>
      <c r="T36" s="143"/>
      <c r="U36" s="143"/>
      <c r="V36" s="145"/>
      <c r="W36" s="146"/>
      <c r="X36" s="147"/>
      <c r="Y36" s="147"/>
      <c r="Z36" s="147"/>
      <c r="AA36" s="148"/>
      <c r="AB36" s="147"/>
    </row>
    <row r="37" spans="2:28" ht="19.5" customHeight="1" x14ac:dyDescent="0.2">
      <c r="D37" s="150"/>
      <c r="E37" s="124"/>
      <c r="F37" s="124"/>
      <c r="G37" s="124"/>
      <c r="H37" s="124"/>
      <c r="I37" s="124"/>
      <c r="J37" s="124"/>
      <c r="K37" s="124"/>
      <c r="L37" s="151"/>
      <c r="M37" s="152"/>
      <c r="N37" s="124"/>
      <c r="O37" s="124"/>
      <c r="P37" s="124"/>
      <c r="Q37" s="151"/>
      <c r="R37" s="152"/>
      <c r="S37" s="124"/>
      <c r="T37" s="124"/>
      <c r="U37" s="124"/>
      <c r="V37" s="151"/>
      <c r="W37" s="152"/>
      <c r="X37" s="153"/>
      <c r="Y37" s="153"/>
      <c r="Z37" s="153"/>
      <c r="AA37" s="154"/>
      <c r="AB37" s="153"/>
    </row>
    <row r="38" spans="2:28" ht="19.5" customHeight="1" x14ac:dyDescent="0.2">
      <c r="D38" s="150"/>
      <c r="E38" s="124"/>
      <c r="F38" s="124"/>
      <c r="G38" s="124"/>
      <c r="H38" s="124"/>
      <c r="I38" s="124"/>
      <c r="J38" s="124"/>
      <c r="K38" s="124"/>
      <c r="L38" s="151"/>
      <c r="M38" s="152"/>
      <c r="N38" s="124"/>
      <c r="O38" s="124"/>
      <c r="P38" s="124"/>
      <c r="Q38" s="151"/>
      <c r="R38" s="152"/>
      <c r="S38" s="124"/>
      <c r="T38" s="124"/>
      <c r="U38" s="124"/>
      <c r="V38" s="151"/>
      <c r="W38" s="152"/>
      <c r="X38" s="153"/>
      <c r="Y38" s="153"/>
      <c r="Z38" s="153"/>
      <c r="AA38" s="154"/>
      <c r="AB38" s="153"/>
    </row>
    <row r="39" spans="2:28" ht="19.5" customHeight="1" x14ac:dyDescent="0.2">
      <c r="D39" s="150"/>
      <c r="E39" s="124"/>
      <c r="F39" s="124"/>
      <c r="G39" s="124"/>
      <c r="H39" s="124"/>
      <c r="I39" s="124"/>
      <c r="J39" s="124"/>
      <c r="K39" s="124"/>
      <c r="L39" s="151"/>
      <c r="M39" s="152"/>
      <c r="N39" s="124"/>
      <c r="O39" s="124"/>
      <c r="P39" s="124"/>
      <c r="Q39" s="151"/>
      <c r="R39" s="152"/>
      <c r="S39" s="124"/>
      <c r="T39" s="124"/>
      <c r="U39" s="124"/>
      <c r="V39" s="151"/>
      <c r="W39" s="152"/>
      <c r="X39" s="153"/>
      <c r="Y39" s="153"/>
      <c r="Z39" s="153"/>
      <c r="AA39" s="154"/>
      <c r="AB39" s="153"/>
    </row>
    <row r="40" spans="2:28" ht="19.5" customHeight="1" x14ac:dyDescent="0.2">
      <c r="D40" s="150"/>
      <c r="E40" s="124"/>
      <c r="F40" s="124"/>
      <c r="G40" s="124"/>
      <c r="H40" s="124"/>
      <c r="I40" s="124"/>
      <c r="J40" s="124"/>
      <c r="K40" s="124"/>
      <c r="L40" s="151"/>
      <c r="M40" s="152"/>
      <c r="N40" s="124"/>
      <c r="O40" s="124"/>
      <c r="P40" s="124"/>
      <c r="Q40" s="151"/>
      <c r="R40" s="152"/>
      <c r="S40" s="124"/>
      <c r="T40" s="124"/>
      <c r="U40" s="124"/>
      <c r="V40" s="151"/>
      <c r="W40" s="152"/>
      <c r="X40" s="153"/>
      <c r="Y40" s="153"/>
      <c r="Z40" s="153"/>
      <c r="AA40" s="154"/>
      <c r="AB40" s="153"/>
    </row>
    <row r="41" spans="2:28" ht="19.5" customHeight="1" x14ac:dyDescent="0.2">
      <c r="D41" s="150"/>
      <c r="E41" s="124"/>
      <c r="F41" s="124"/>
      <c r="G41" s="124"/>
      <c r="H41" s="124"/>
      <c r="I41" s="124"/>
      <c r="J41" s="124"/>
      <c r="K41" s="124"/>
      <c r="L41" s="151"/>
      <c r="M41" s="152"/>
      <c r="N41" s="124"/>
      <c r="O41" s="124"/>
      <c r="P41" s="124"/>
      <c r="Q41" s="151"/>
      <c r="R41" s="152"/>
      <c r="S41" s="124"/>
      <c r="T41" s="124"/>
      <c r="U41" s="124"/>
      <c r="V41" s="151"/>
      <c r="W41" s="152"/>
      <c r="X41" s="153"/>
      <c r="Y41" s="153"/>
      <c r="Z41" s="153"/>
      <c r="AA41" s="154"/>
      <c r="AB41" s="153"/>
    </row>
    <row r="42" spans="2:28" ht="19.5" customHeight="1" x14ac:dyDescent="0.2">
      <c r="D42" s="150"/>
      <c r="E42" s="124"/>
      <c r="F42" s="124"/>
      <c r="G42" s="124"/>
      <c r="H42" s="124"/>
      <c r="I42" s="124"/>
      <c r="J42" s="124"/>
      <c r="K42" s="124"/>
      <c r="L42" s="151"/>
      <c r="M42" s="152"/>
      <c r="N42" s="124"/>
      <c r="O42" s="124"/>
      <c r="P42" s="124"/>
      <c r="Q42" s="151"/>
      <c r="R42" s="152"/>
      <c r="S42" s="124"/>
      <c r="T42" s="124"/>
      <c r="U42" s="124"/>
      <c r="V42" s="151"/>
      <c r="W42" s="152"/>
      <c r="X42" s="153"/>
      <c r="Y42" s="153"/>
      <c r="Z42" s="153"/>
      <c r="AA42" s="154"/>
      <c r="AB42" s="153"/>
    </row>
    <row r="43" spans="2:28" ht="19.5" customHeight="1" x14ac:dyDescent="0.2">
      <c r="D43" s="150"/>
      <c r="E43" s="124"/>
      <c r="F43" s="124"/>
      <c r="G43" s="124"/>
      <c r="H43" s="124"/>
      <c r="I43" s="124"/>
      <c r="J43" s="124"/>
      <c r="K43" s="124"/>
      <c r="L43" s="151"/>
      <c r="M43" s="152"/>
      <c r="N43" s="124"/>
      <c r="O43" s="124"/>
      <c r="P43" s="124"/>
      <c r="Q43" s="151"/>
      <c r="R43" s="152"/>
      <c r="S43" s="124"/>
      <c r="T43" s="124"/>
      <c r="U43" s="124"/>
      <c r="V43" s="151"/>
      <c r="W43" s="152"/>
      <c r="X43" s="153"/>
      <c r="Y43" s="153"/>
      <c r="Z43" s="153"/>
      <c r="AA43" s="154"/>
      <c r="AB43" s="153"/>
    </row>
    <row r="44" spans="2:28" ht="19.5" customHeight="1" x14ac:dyDescent="0.2">
      <c r="D44" s="150"/>
      <c r="E44" s="124"/>
      <c r="F44" s="124"/>
      <c r="G44" s="124"/>
      <c r="H44" s="124"/>
      <c r="I44" s="124"/>
      <c r="J44" s="124"/>
      <c r="K44" s="124"/>
      <c r="L44" s="151"/>
      <c r="M44" s="152"/>
      <c r="N44" s="124"/>
      <c r="O44" s="124"/>
      <c r="P44" s="124"/>
      <c r="Q44" s="151"/>
      <c r="R44" s="152"/>
      <c r="S44" s="124"/>
      <c r="T44" s="124"/>
      <c r="U44" s="124"/>
      <c r="V44" s="151"/>
      <c r="W44" s="152"/>
      <c r="X44" s="153"/>
      <c r="Y44" s="153"/>
      <c r="Z44" s="153"/>
      <c r="AA44" s="154"/>
      <c r="AB44" s="153"/>
    </row>
    <row r="45" spans="2:28" ht="19.5" customHeight="1" x14ac:dyDescent="0.2">
      <c r="D45" s="150"/>
      <c r="E45" s="124"/>
      <c r="F45" s="124"/>
      <c r="G45" s="124"/>
      <c r="H45" s="124"/>
      <c r="I45" s="124"/>
      <c r="J45" s="124"/>
      <c r="K45" s="124"/>
      <c r="L45" s="151"/>
      <c r="M45" s="152"/>
      <c r="N45" s="124"/>
      <c r="O45" s="124"/>
      <c r="P45" s="124"/>
      <c r="Q45" s="151"/>
      <c r="R45" s="152"/>
      <c r="S45" s="124"/>
      <c r="T45" s="124"/>
      <c r="U45" s="124"/>
      <c r="V45" s="151"/>
      <c r="W45" s="152"/>
      <c r="X45" s="153"/>
      <c r="Y45" s="153"/>
      <c r="Z45" s="153"/>
      <c r="AA45" s="154"/>
      <c r="AB45" s="153"/>
    </row>
    <row r="46" spans="2:28" ht="19.5" customHeight="1" x14ac:dyDescent="0.2">
      <c r="D46" s="150"/>
      <c r="E46" s="124"/>
      <c r="F46" s="124"/>
      <c r="G46" s="124"/>
      <c r="H46" s="124"/>
      <c r="I46" s="124"/>
      <c r="J46" s="124"/>
      <c r="K46" s="124"/>
      <c r="L46" s="151"/>
      <c r="M46" s="152"/>
      <c r="N46" s="124"/>
      <c r="O46" s="124"/>
      <c r="P46" s="124"/>
      <c r="Q46" s="151"/>
      <c r="R46" s="152"/>
      <c r="S46" s="124"/>
      <c r="T46" s="124"/>
      <c r="U46" s="124"/>
      <c r="V46" s="151"/>
      <c r="W46" s="152"/>
      <c r="X46" s="153"/>
      <c r="Y46" s="153"/>
      <c r="Z46" s="153"/>
      <c r="AA46" s="154"/>
      <c r="AB46" s="153"/>
    </row>
    <row r="47" spans="2:28" ht="19.5" customHeight="1" x14ac:dyDescent="0.2">
      <c r="B47" s="124"/>
      <c r="C47" s="124"/>
      <c r="D47" s="150"/>
      <c r="E47" s="124"/>
      <c r="F47" s="124"/>
      <c r="G47" s="124"/>
      <c r="H47" s="124"/>
      <c r="I47" s="124"/>
      <c r="J47" s="124"/>
      <c r="K47" s="124"/>
      <c r="L47" s="151"/>
      <c r="M47" s="152"/>
      <c r="N47" s="124"/>
      <c r="O47" s="124"/>
      <c r="P47" s="124"/>
      <c r="Q47" s="151"/>
      <c r="R47" s="152"/>
      <c r="S47" s="124"/>
      <c r="T47" s="124"/>
      <c r="U47" s="124"/>
      <c r="V47" s="151"/>
      <c r="W47" s="152"/>
      <c r="X47" s="153"/>
      <c r="Y47" s="153"/>
      <c r="Z47" s="153"/>
      <c r="AA47" s="154"/>
      <c r="AB47" s="153"/>
    </row>
    <row r="48" spans="2:28" ht="19.5" customHeight="1" x14ac:dyDescent="0.2">
      <c r="B48" s="124"/>
      <c r="C48" s="124"/>
      <c r="D48" s="150"/>
      <c r="E48" s="124"/>
      <c r="F48" s="124"/>
      <c r="G48" s="124"/>
      <c r="H48" s="124"/>
      <c r="I48" s="124"/>
      <c r="J48" s="124"/>
      <c r="K48" s="124"/>
      <c r="L48" s="151"/>
      <c r="M48" s="152"/>
      <c r="N48" s="124"/>
      <c r="O48" s="124"/>
      <c r="P48" s="124"/>
      <c r="Q48" s="151"/>
      <c r="R48" s="152"/>
      <c r="S48" s="124"/>
      <c r="T48" s="124"/>
      <c r="U48" s="124"/>
      <c r="V48" s="151"/>
      <c r="W48" s="152"/>
      <c r="X48" s="153"/>
      <c r="Y48" s="153"/>
      <c r="Z48" s="153"/>
      <c r="AA48" s="154"/>
      <c r="AB48" s="153"/>
    </row>
    <row r="49" spans="2:28" ht="19.5" customHeight="1" x14ac:dyDescent="0.2">
      <c r="B49" s="124"/>
      <c r="C49" s="124"/>
      <c r="D49" s="150"/>
      <c r="E49" s="124"/>
      <c r="F49" s="124"/>
      <c r="G49" s="124"/>
      <c r="H49" s="124"/>
      <c r="I49" s="124"/>
      <c r="J49" s="124"/>
      <c r="K49" s="124"/>
      <c r="L49" s="151"/>
      <c r="M49" s="152"/>
      <c r="N49" s="124"/>
      <c r="O49" s="124"/>
      <c r="P49" s="124"/>
      <c r="Q49" s="151"/>
      <c r="R49" s="152"/>
      <c r="S49" s="124"/>
      <c r="T49" s="124"/>
      <c r="U49" s="124"/>
      <c r="V49" s="151"/>
      <c r="W49" s="152"/>
      <c r="X49" s="153"/>
      <c r="Y49" s="153"/>
      <c r="Z49" s="153"/>
      <c r="AA49" s="154"/>
      <c r="AB49" s="153"/>
    </row>
    <row r="50" spans="2:28" ht="19.5" customHeight="1" x14ac:dyDescent="0.2">
      <c r="B50" s="124"/>
      <c r="C50" s="124"/>
      <c r="D50" s="150"/>
      <c r="E50" s="124"/>
      <c r="F50" s="124"/>
      <c r="G50" s="124"/>
      <c r="H50" s="124"/>
      <c r="I50" s="124"/>
      <c r="J50" s="124"/>
      <c r="K50" s="124"/>
      <c r="L50" s="151"/>
      <c r="M50" s="152"/>
      <c r="N50" s="124"/>
      <c r="O50" s="124"/>
      <c r="P50" s="124"/>
      <c r="Q50" s="151"/>
      <c r="R50" s="152"/>
      <c r="S50" s="124"/>
      <c r="T50" s="124"/>
      <c r="U50" s="124"/>
      <c r="V50" s="151"/>
      <c r="W50" s="152"/>
      <c r="X50" s="153"/>
      <c r="Y50" s="153"/>
      <c r="Z50" s="153"/>
      <c r="AA50" s="154"/>
      <c r="AB50" s="153"/>
    </row>
    <row r="51" spans="2:28" ht="19.5" customHeight="1" x14ac:dyDescent="0.2">
      <c r="B51" s="124"/>
      <c r="C51" s="124"/>
      <c r="D51" s="150"/>
      <c r="E51" s="124"/>
      <c r="F51" s="124"/>
      <c r="G51" s="124"/>
      <c r="H51" s="124"/>
      <c r="I51" s="124"/>
      <c r="J51" s="124"/>
      <c r="K51" s="124"/>
      <c r="L51" s="151"/>
      <c r="M51" s="152"/>
      <c r="N51" s="124"/>
      <c r="O51" s="124"/>
      <c r="P51" s="124"/>
      <c r="Q51" s="151"/>
      <c r="R51" s="152"/>
      <c r="S51" s="124"/>
      <c r="T51" s="124"/>
      <c r="U51" s="124"/>
      <c r="V51" s="151"/>
      <c r="W51" s="152"/>
      <c r="X51" s="153"/>
      <c r="Y51" s="153"/>
      <c r="Z51" s="153"/>
      <c r="AA51" s="154"/>
      <c r="AB51" s="153"/>
    </row>
    <row r="52" spans="2:28" ht="19.5" customHeight="1" x14ac:dyDescent="0.2">
      <c r="B52" s="124"/>
      <c r="C52" s="124"/>
      <c r="D52" s="150"/>
      <c r="E52" s="124"/>
      <c r="F52" s="124"/>
      <c r="G52" s="124"/>
      <c r="H52" s="124"/>
      <c r="I52" s="124"/>
      <c r="J52" s="124"/>
      <c r="K52" s="124"/>
      <c r="L52" s="151"/>
      <c r="M52" s="152"/>
      <c r="N52" s="124"/>
      <c r="O52" s="124"/>
      <c r="P52" s="124"/>
      <c r="Q52" s="151"/>
      <c r="R52" s="152"/>
      <c r="S52" s="124"/>
      <c r="T52" s="124"/>
      <c r="U52" s="124"/>
      <c r="V52" s="151"/>
      <c r="W52" s="152"/>
      <c r="X52" s="153"/>
      <c r="Y52" s="153"/>
      <c r="Z52" s="153"/>
      <c r="AA52" s="154"/>
      <c r="AB52" s="153"/>
    </row>
    <row r="53" spans="2:28" ht="19.5" customHeight="1" x14ac:dyDescent="0.2">
      <c r="B53" s="124"/>
      <c r="C53" s="124"/>
      <c r="D53" s="150"/>
      <c r="E53" s="124"/>
      <c r="F53" s="124"/>
      <c r="G53" s="124"/>
      <c r="H53" s="124"/>
      <c r="I53" s="124"/>
      <c r="J53" s="124"/>
      <c r="K53" s="124"/>
      <c r="L53" s="151"/>
      <c r="M53" s="152"/>
      <c r="N53" s="124"/>
      <c r="O53" s="124"/>
      <c r="P53" s="124"/>
      <c r="Q53" s="151"/>
      <c r="R53" s="152"/>
      <c r="S53" s="124"/>
      <c r="T53" s="124"/>
      <c r="U53" s="124"/>
      <c r="V53" s="151"/>
      <c r="W53" s="152"/>
      <c r="X53" s="153"/>
      <c r="Y53" s="153"/>
      <c r="Z53" s="153"/>
      <c r="AA53" s="154"/>
      <c r="AB53" s="153"/>
    </row>
    <row r="54" spans="2:28" ht="19.5" customHeight="1" x14ac:dyDescent="0.2">
      <c r="B54" s="124"/>
      <c r="C54" s="124"/>
      <c r="D54" s="150"/>
      <c r="E54" s="124"/>
      <c r="F54" s="124"/>
      <c r="G54" s="124"/>
      <c r="H54" s="124"/>
      <c r="I54" s="124"/>
      <c r="J54" s="124"/>
      <c r="K54" s="124"/>
      <c r="L54" s="151"/>
      <c r="M54" s="152"/>
      <c r="N54" s="124"/>
      <c r="O54" s="124"/>
      <c r="P54" s="124"/>
      <c r="Q54" s="151"/>
      <c r="R54" s="152"/>
      <c r="S54" s="124"/>
      <c r="T54" s="124"/>
      <c r="U54" s="124"/>
      <c r="V54" s="151"/>
      <c r="W54" s="152"/>
      <c r="X54" s="153"/>
      <c r="Y54" s="153"/>
      <c r="Z54" s="153"/>
      <c r="AA54" s="154"/>
      <c r="AB54" s="153"/>
    </row>
    <row r="55" spans="2:28" ht="19.5" customHeight="1" x14ac:dyDescent="0.2">
      <c r="B55" s="124"/>
      <c r="C55" s="124"/>
      <c r="D55" s="150"/>
      <c r="E55" s="124"/>
      <c r="F55" s="124"/>
      <c r="G55" s="124"/>
      <c r="H55" s="124"/>
      <c r="I55" s="124"/>
      <c r="J55" s="124"/>
      <c r="K55" s="124"/>
      <c r="L55" s="151"/>
      <c r="M55" s="152"/>
      <c r="N55" s="124"/>
      <c r="O55" s="124"/>
      <c r="P55" s="124"/>
      <c r="Q55" s="151"/>
      <c r="R55" s="152"/>
      <c r="S55" s="124"/>
      <c r="T55" s="124"/>
      <c r="U55" s="124"/>
      <c r="V55" s="151"/>
      <c r="W55" s="152"/>
      <c r="X55" s="153"/>
      <c r="Y55" s="153"/>
      <c r="Z55" s="153"/>
      <c r="AA55" s="154"/>
      <c r="AB55" s="153"/>
    </row>
    <row r="56" spans="2:28" ht="19.5" customHeight="1" x14ac:dyDescent="0.2">
      <c r="B56" s="124"/>
      <c r="C56" s="124"/>
      <c r="D56" s="150"/>
      <c r="E56" s="124"/>
      <c r="F56" s="124"/>
      <c r="G56" s="124"/>
      <c r="H56" s="124"/>
      <c r="I56" s="124"/>
      <c r="J56" s="124"/>
      <c r="K56" s="124"/>
      <c r="L56" s="151"/>
      <c r="M56" s="152"/>
      <c r="N56" s="124"/>
      <c r="O56" s="124"/>
      <c r="P56" s="124"/>
      <c r="Q56" s="151"/>
      <c r="R56" s="152"/>
      <c r="S56" s="124"/>
      <c r="T56" s="124"/>
      <c r="U56" s="124"/>
      <c r="V56" s="151"/>
      <c r="W56" s="152"/>
      <c r="X56" s="153"/>
      <c r="Y56" s="153"/>
      <c r="Z56" s="153"/>
      <c r="AA56" s="154"/>
      <c r="AB56" s="153"/>
    </row>
    <row r="57" spans="2:28" ht="19.5" customHeight="1" x14ac:dyDescent="0.2">
      <c r="B57" s="124"/>
      <c r="C57" s="124"/>
      <c r="D57" s="150"/>
      <c r="E57" s="124"/>
      <c r="F57" s="124"/>
      <c r="G57" s="124"/>
      <c r="H57" s="124"/>
      <c r="I57" s="124"/>
      <c r="J57" s="124"/>
      <c r="K57" s="124"/>
      <c r="L57" s="151"/>
      <c r="M57" s="152"/>
      <c r="N57" s="124"/>
      <c r="O57" s="124"/>
      <c r="P57" s="124"/>
      <c r="Q57" s="151"/>
      <c r="R57" s="152"/>
      <c r="S57" s="124"/>
      <c r="T57" s="124"/>
      <c r="U57" s="124"/>
      <c r="V57" s="151"/>
      <c r="W57" s="152"/>
      <c r="X57" s="153"/>
      <c r="Y57" s="153"/>
      <c r="Z57" s="153"/>
      <c r="AA57" s="154"/>
      <c r="AB57" s="153"/>
    </row>
    <row r="58" spans="2:28" ht="19.5" customHeight="1" x14ac:dyDescent="0.2">
      <c r="B58" s="124"/>
      <c r="C58" s="124"/>
      <c r="D58" s="150"/>
      <c r="E58" s="124"/>
      <c r="F58" s="124"/>
      <c r="G58" s="124"/>
      <c r="H58" s="124"/>
      <c r="I58" s="124"/>
      <c r="J58" s="124"/>
      <c r="K58" s="124"/>
      <c r="L58" s="151"/>
      <c r="M58" s="152"/>
      <c r="N58" s="124"/>
      <c r="O58" s="124"/>
      <c r="P58" s="124"/>
      <c r="Q58" s="151"/>
      <c r="R58" s="152"/>
      <c r="S58" s="124"/>
      <c r="T58" s="124"/>
      <c r="U58" s="124"/>
      <c r="V58" s="151"/>
      <c r="W58" s="152"/>
      <c r="X58" s="153"/>
      <c r="Y58" s="153"/>
      <c r="Z58" s="153"/>
      <c r="AA58" s="154"/>
      <c r="AB58" s="153"/>
    </row>
    <row r="59" spans="2:28" ht="19.5" customHeight="1" x14ac:dyDescent="0.2">
      <c r="B59" s="124"/>
      <c r="C59" s="124"/>
      <c r="D59" s="150"/>
      <c r="E59" s="124"/>
      <c r="F59" s="124"/>
      <c r="G59" s="124"/>
      <c r="H59" s="124"/>
      <c r="I59" s="124"/>
      <c r="J59" s="124"/>
      <c r="K59" s="124"/>
      <c r="L59" s="151"/>
      <c r="M59" s="152"/>
      <c r="N59" s="124"/>
      <c r="O59" s="124"/>
      <c r="P59" s="124"/>
      <c r="Q59" s="151"/>
      <c r="R59" s="152"/>
      <c r="S59" s="124"/>
      <c r="T59" s="124"/>
      <c r="U59" s="124"/>
      <c r="V59" s="151"/>
      <c r="W59" s="152"/>
      <c r="X59" s="153"/>
      <c r="Y59" s="153"/>
      <c r="Z59" s="153"/>
      <c r="AA59" s="154"/>
      <c r="AB59" s="153"/>
    </row>
    <row r="60" spans="2:28" ht="19.5" customHeight="1" x14ac:dyDescent="0.2">
      <c r="B60" s="124"/>
      <c r="C60" s="124"/>
      <c r="D60" s="150"/>
      <c r="E60" s="124"/>
      <c r="F60" s="124"/>
      <c r="G60" s="124"/>
      <c r="H60" s="124"/>
      <c r="I60" s="124"/>
      <c r="J60" s="124"/>
      <c r="K60" s="124"/>
      <c r="L60" s="151"/>
      <c r="M60" s="152"/>
      <c r="N60" s="124"/>
      <c r="O60" s="124"/>
      <c r="P60" s="124"/>
      <c r="Q60" s="151"/>
      <c r="R60" s="152"/>
      <c r="S60" s="124"/>
      <c r="T60" s="124"/>
      <c r="U60" s="124"/>
      <c r="V60" s="151"/>
      <c r="W60" s="152"/>
      <c r="X60" s="153"/>
      <c r="Y60" s="153"/>
      <c r="Z60" s="153"/>
      <c r="AA60" s="154"/>
      <c r="AB60" s="153"/>
    </row>
    <row r="61" spans="2:28" ht="19.5" customHeight="1" x14ac:dyDescent="0.2">
      <c r="B61" s="124"/>
      <c r="C61" s="124"/>
      <c r="D61" s="150"/>
      <c r="E61" s="124"/>
      <c r="F61" s="124"/>
      <c r="G61" s="124"/>
      <c r="H61" s="124"/>
      <c r="I61" s="124"/>
      <c r="J61" s="124"/>
      <c r="K61" s="124"/>
      <c r="L61" s="151"/>
      <c r="M61" s="152"/>
      <c r="N61" s="124"/>
      <c r="O61" s="124"/>
      <c r="P61" s="124"/>
      <c r="Q61" s="151"/>
      <c r="R61" s="152"/>
      <c r="S61" s="124"/>
      <c r="T61" s="124"/>
      <c r="U61" s="124"/>
      <c r="V61" s="151"/>
      <c r="W61" s="152"/>
      <c r="X61" s="153"/>
      <c r="Y61" s="153"/>
      <c r="Z61" s="153"/>
      <c r="AA61" s="154"/>
      <c r="AB61" s="153"/>
    </row>
    <row r="62" spans="2:28" ht="19.5" customHeight="1" x14ac:dyDescent="0.2">
      <c r="B62" s="124"/>
      <c r="C62" s="124"/>
      <c r="D62" s="150"/>
      <c r="E62" s="124"/>
      <c r="F62" s="124"/>
      <c r="G62" s="124"/>
      <c r="H62" s="124"/>
      <c r="I62" s="124"/>
      <c r="J62" s="124"/>
      <c r="K62" s="124"/>
      <c r="L62" s="151"/>
      <c r="M62" s="152"/>
      <c r="N62" s="124"/>
      <c r="O62" s="124"/>
      <c r="P62" s="124"/>
      <c r="Q62" s="151"/>
      <c r="R62" s="152"/>
      <c r="S62" s="124"/>
      <c r="T62" s="124"/>
      <c r="U62" s="124"/>
      <c r="V62" s="151"/>
      <c r="W62" s="152"/>
      <c r="X62" s="153"/>
      <c r="Y62" s="153"/>
      <c r="Z62" s="153"/>
      <c r="AA62" s="154"/>
      <c r="AB62" s="153"/>
    </row>
    <row r="63" spans="2:28" ht="19.5" customHeight="1" x14ac:dyDescent="0.2">
      <c r="B63" s="124"/>
      <c r="C63" s="124"/>
      <c r="D63" s="150"/>
      <c r="E63" s="124"/>
      <c r="F63" s="124"/>
      <c r="G63" s="124"/>
      <c r="H63" s="124"/>
      <c r="I63" s="124"/>
      <c r="J63" s="124"/>
      <c r="K63" s="124"/>
      <c r="L63" s="151"/>
      <c r="M63" s="152"/>
      <c r="N63" s="124"/>
      <c r="O63" s="124"/>
      <c r="P63" s="124"/>
      <c r="Q63" s="151"/>
      <c r="R63" s="152"/>
      <c r="S63" s="124"/>
      <c r="T63" s="124"/>
      <c r="U63" s="124"/>
      <c r="V63" s="151"/>
      <c r="W63" s="152"/>
      <c r="X63" s="153"/>
      <c r="Y63" s="153"/>
      <c r="Z63" s="153"/>
      <c r="AA63" s="154"/>
      <c r="AB63" s="153"/>
    </row>
    <row r="64" spans="2:28" ht="19.5" customHeight="1" x14ac:dyDescent="0.2">
      <c r="B64" s="124"/>
      <c r="C64" s="124"/>
      <c r="D64" s="150"/>
      <c r="E64" s="124"/>
      <c r="F64" s="124"/>
      <c r="G64" s="124"/>
      <c r="H64" s="124"/>
      <c r="I64" s="124"/>
      <c r="J64" s="124"/>
      <c r="K64" s="124"/>
      <c r="L64" s="151"/>
      <c r="M64" s="152"/>
      <c r="N64" s="124"/>
      <c r="O64" s="124"/>
      <c r="P64" s="124"/>
      <c r="Q64" s="151"/>
      <c r="R64" s="152"/>
      <c r="S64" s="124"/>
      <c r="T64" s="124"/>
      <c r="U64" s="124"/>
      <c r="V64" s="151"/>
      <c r="W64" s="152"/>
      <c r="X64" s="153"/>
      <c r="Y64" s="153"/>
      <c r="Z64" s="153"/>
      <c r="AA64" s="154"/>
      <c r="AB64" s="153"/>
    </row>
    <row r="65" spans="2:28" ht="19.5" customHeight="1" x14ac:dyDescent="0.2">
      <c r="B65" s="124"/>
      <c r="C65" s="124"/>
      <c r="D65" s="150"/>
      <c r="E65" s="124"/>
      <c r="F65" s="124"/>
      <c r="G65" s="124"/>
      <c r="H65" s="124"/>
      <c r="I65" s="124"/>
      <c r="J65" s="124"/>
      <c r="K65" s="124"/>
      <c r="L65" s="151"/>
      <c r="M65" s="152"/>
      <c r="N65" s="124"/>
      <c r="O65" s="124"/>
      <c r="P65" s="124"/>
      <c r="Q65" s="151"/>
      <c r="R65" s="152"/>
      <c r="S65" s="124"/>
      <c r="T65" s="124"/>
      <c r="U65" s="124"/>
      <c r="V65" s="151"/>
      <c r="W65" s="152"/>
      <c r="X65" s="153"/>
      <c r="Y65" s="153"/>
      <c r="Z65" s="153"/>
      <c r="AA65" s="154"/>
      <c r="AB65" s="153"/>
    </row>
    <row r="66" spans="2:28" ht="19.5" customHeight="1" x14ac:dyDescent="0.2">
      <c r="B66" s="124"/>
      <c r="C66" s="124"/>
      <c r="D66" s="150"/>
      <c r="E66" s="124"/>
      <c r="F66" s="124"/>
      <c r="G66" s="124"/>
      <c r="H66" s="124"/>
      <c r="I66" s="124"/>
      <c r="J66" s="124"/>
      <c r="K66" s="124"/>
      <c r="L66" s="151"/>
      <c r="M66" s="152"/>
      <c r="N66" s="124"/>
      <c r="O66" s="124"/>
      <c r="P66" s="124"/>
      <c r="Q66" s="151"/>
      <c r="R66" s="152"/>
      <c r="S66" s="124"/>
      <c r="T66" s="124"/>
      <c r="U66" s="124"/>
      <c r="V66" s="151"/>
      <c r="W66" s="152"/>
      <c r="X66" s="153"/>
      <c r="Y66" s="153"/>
      <c r="Z66" s="153"/>
      <c r="AA66" s="154"/>
      <c r="AB66" s="153"/>
    </row>
    <row r="67" spans="2:28" ht="19.5" customHeight="1" x14ac:dyDescent="0.2">
      <c r="B67" s="124"/>
      <c r="C67" s="124"/>
      <c r="D67" s="150"/>
      <c r="E67" s="124"/>
      <c r="F67" s="124"/>
      <c r="G67" s="124"/>
      <c r="H67" s="124"/>
      <c r="I67" s="124"/>
      <c r="J67" s="124"/>
      <c r="K67" s="124"/>
      <c r="L67" s="151"/>
      <c r="M67" s="152"/>
      <c r="N67" s="124"/>
      <c r="O67" s="124"/>
      <c r="P67" s="124"/>
      <c r="Q67" s="151"/>
      <c r="R67" s="152"/>
      <c r="S67" s="124"/>
      <c r="T67" s="124"/>
      <c r="U67" s="124"/>
      <c r="V67" s="151"/>
      <c r="W67" s="152"/>
      <c r="X67" s="153"/>
      <c r="Y67" s="153"/>
      <c r="Z67" s="153"/>
      <c r="AA67" s="154"/>
      <c r="AB67" s="153"/>
    </row>
    <row r="68" spans="2:28" ht="19.5" customHeight="1" x14ac:dyDescent="0.2">
      <c r="B68" s="124"/>
      <c r="C68" s="124"/>
      <c r="D68" s="150"/>
      <c r="E68" s="124"/>
      <c r="F68" s="124"/>
      <c r="G68" s="124"/>
      <c r="H68" s="124"/>
      <c r="I68" s="124"/>
      <c r="J68" s="124"/>
      <c r="K68" s="124"/>
      <c r="L68" s="151"/>
      <c r="M68" s="152"/>
      <c r="N68" s="124"/>
      <c r="O68" s="124"/>
      <c r="P68" s="124"/>
      <c r="Q68" s="151"/>
      <c r="R68" s="152"/>
      <c r="S68" s="124"/>
      <c r="T68" s="124"/>
      <c r="U68" s="124"/>
      <c r="V68" s="151"/>
      <c r="W68" s="152"/>
      <c r="X68" s="153"/>
      <c r="Y68" s="153"/>
      <c r="Z68" s="153"/>
      <c r="AA68" s="154"/>
      <c r="AB68" s="153"/>
    </row>
    <row r="69" spans="2:28" ht="19.5" customHeight="1" x14ac:dyDescent="0.2">
      <c r="B69" s="124"/>
      <c r="C69" s="124"/>
      <c r="D69" s="150"/>
      <c r="E69" s="124"/>
      <c r="F69" s="124"/>
      <c r="G69" s="124"/>
      <c r="H69" s="124"/>
      <c r="I69" s="124"/>
      <c r="J69" s="124"/>
      <c r="K69" s="124"/>
      <c r="L69" s="151"/>
      <c r="M69" s="152"/>
      <c r="N69" s="124"/>
      <c r="O69" s="124"/>
      <c r="P69" s="124"/>
      <c r="Q69" s="151"/>
      <c r="R69" s="152"/>
      <c r="S69" s="124"/>
      <c r="T69" s="124"/>
      <c r="U69" s="124"/>
      <c r="V69" s="151"/>
      <c r="W69" s="152"/>
      <c r="X69" s="153"/>
      <c r="Y69" s="153"/>
      <c r="Z69" s="153"/>
      <c r="AA69" s="154"/>
      <c r="AB69" s="153"/>
    </row>
    <row r="70" spans="2:28" ht="19.5" customHeight="1" x14ac:dyDescent="0.2">
      <c r="B70" s="124"/>
      <c r="C70" s="124"/>
      <c r="D70" s="150"/>
      <c r="E70" s="124"/>
      <c r="F70" s="124"/>
      <c r="G70" s="124"/>
      <c r="H70" s="124"/>
      <c r="I70" s="124"/>
      <c r="J70" s="124"/>
      <c r="K70" s="124"/>
      <c r="L70" s="151"/>
      <c r="M70" s="152"/>
      <c r="N70" s="124"/>
      <c r="O70" s="124"/>
      <c r="P70" s="124"/>
      <c r="Q70" s="151"/>
      <c r="R70" s="152"/>
      <c r="S70" s="124"/>
      <c r="T70" s="124"/>
      <c r="U70" s="124"/>
      <c r="V70" s="151"/>
      <c r="W70" s="152"/>
      <c r="X70" s="153"/>
      <c r="Y70" s="153"/>
      <c r="Z70" s="153"/>
      <c r="AA70" s="154"/>
      <c r="AB70" s="153"/>
    </row>
    <row r="71" spans="2:28" ht="19.5" customHeight="1" x14ac:dyDescent="0.2">
      <c r="B71" s="124"/>
      <c r="C71" s="124"/>
      <c r="D71" s="150"/>
      <c r="E71" s="124"/>
      <c r="F71" s="124"/>
      <c r="G71" s="124"/>
      <c r="H71" s="124"/>
      <c r="I71" s="124"/>
      <c r="J71" s="124"/>
      <c r="K71" s="124"/>
      <c r="L71" s="151"/>
      <c r="M71" s="152"/>
      <c r="N71" s="124"/>
      <c r="O71" s="124"/>
      <c r="P71" s="124"/>
      <c r="Q71" s="151"/>
      <c r="R71" s="152"/>
      <c r="S71" s="124"/>
      <c r="T71" s="124"/>
      <c r="U71" s="124"/>
      <c r="V71" s="151"/>
      <c r="W71" s="152"/>
      <c r="X71" s="153"/>
      <c r="Y71" s="153"/>
      <c r="Z71" s="153"/>
      <c r="AA71" s="154"/>
      <c r="AB71" s="153"/>
    </row>
    <row r="72" spans="2:28" ht="19.5" customHeight="1" x14ac:dyDescent="0.2">
      <c r="B72" s="124"/>
      <c r="C72" s="124"/>
      <c r="D72" s="150"/>
      <c r="E72" s="124"/>
      <c r="F72" s="124"/>
      <c r="G72" s="124"/>
      <c r="H72" s="124"/>
      <c r="I72" s="124"/>
      <c r="J72" s="124"/>
      <c r="K72" s="124"/>
      <c r="L72" s="151"/>
      <c r="M72" s="152"/>
      <c r="N72" s="124"/>
      <c r="O72" s="124"/>
      <c r="P72" s="124"/>
      <c r="Q72" s="151"/>
      <c r="R72" s="152"/>
      <c r="S72" s="124"/>
      <c r="T72" s="124"/>
      <c r="U72" s="124"/>
      <c r="V72" s="151"/>
      <c r="W72" s="152"/>
      <c r="X72" s="153"/>
      <c r="Y72" s="153"/>
      <c r="Z72" s="153"/>
      <c r="AA72" s="154"/>
      <c r="AB72" s="153"/>
    </row>
    <row r="73" spans="2:28" ht="19.5" customHeight="1" x14ac:dyDescent="0.2">
      <c r="B73" s="124"/>
      <c r="C73" s="124"/>
      <c r="D73" s="150"/>
      <c r="E73" s="124"/>
      <c r="F73" s="124"/>
      <c r="G73" s="124"/>
      <c r="H73" s="124"/>
      <c r="I73" s="124"/>
      <c r="J73" s="124"/>
      <c r="K73" s="124"/>
      <c r="L73" s="151"/>
      <c r="M73" s="152"/>
      <c r="N73" s="124"/>
      <c r="O73" s="124"/>
      <c r="P73" s="124"/>
      <c r="Q73" s="151"/>
      <c r="R73" s="152"/>
      <c r="S73" s="124"/>
      <c r="T73" s="124"/>
      <c r="U73" s="124"/>
      <c r="V73" s="151"/>
      <c r="W73" s="152"/>
      <c r="X73" s="153"/>
      <c r="Y73" s="153"/>
      <c r="Z73" s="153"/>
      <c r="AA73" s="154"/>
      <c r="AB73" s="153"/>
    </row>
    <row r="74" spans="2:28" ht="19.5" customHeight="1" x14ac:dyDescent="0.2">
      <c r="B74" s="124"/>
      <c r="C74" s="124"/>
      <c r="D74" s="150"/>
      <c r="E74" s="124"/>
      <c r="F74" s="124"/>
      <c r="G74" s="124"/>
      <c r="H74" s="124"/>
      <c r="I74" s="124"/>
      <c r="J74" s="124"/>
      <c r="K74" s="124"/>
      <c r="L74" s="151"/>
      <c r="M74" s="152"/>
      <c r="N74" s="124"/>
      <c r="O74" s="124"/>
      <c r="P74" s="124"/>
      <c r="Q74" s="151"/>
      <c r="R74" s="152"/>
      <c r="S74" s="124"/>
      <c r="T74" s="124"/>
      <c r="U74" s="124"/>
      <c r="V74" s="151"/>
      <c r="W74" s="152"/>
      <c r="X74" s="153"/>
      <c r="Y74" s="153"/>
      <c r="Z74" s="153"/>
      <c r="AA74" s="154"/>
      <c r="AB74" s="153"/>
    </row>
    <row r="75" spans="2:28" ht="19.5" customHeight="1" x14ac:dyDescent="0.2">
      <c r="B75" s="124"/>
      <c r="C75" s="124"/>
      <c r="D75" s="150"/>
      <c r="E75" s="124"/>
      <c r="F75" s="124"/>
      <c r="G75" s="124"/>
      <c r="H75" s="124"/>
      <c r="I75" s="124"/>
      <c r="J75" s="124"/>
      <c r="K75" s="124"/>
      <c r="L75" s="151"/>
      <c r="M75" s="152"/>
      <c r="N75" s="124"/>
      <c r="O75" s="124"/>
      <c r="P75" s="124"/>
      <c r="Q75" s="151"/>
      <c r="R75" s="152"/>
      <c r="S75" s="124"/>
      <c r="T75" s="124"/>
      <c r="U75" s="124"/>
      <c r="V75" s="151"/>
      <c r="W75" s="152"/>
      <c r="X75" s="153"/>
      <c r="Y75" s="153"/>
      <c r="Z75" s="153"/>
      <c r="AA75" s="154"/>
      <c r="AB75" s="153"/>
    </row>
    <row r="76" spans="2:28" ht="19.5" customHeight="1" x14ac:dyDescent="0.2">
      <c r="B76" s="124"/>
      <c r="C76" s="124"/>
      <c r="D76" s="150"/>
      <c r="E76" s="124"/>
      <c r="F76" s="124"/>
      <c r="G76" s="124"/>
      <c r="H76" s="124"/>
      <c r="I76" s="124"/>
      <c r="J76" s="124"/>
      <c r="K76" s="124"/>
      <c r="L76" s="151"/>
      <c r="M76" s="152"/>
      <c r="N76" s="124"/>
      <c r="O76" s="124"/>
      <c r="P76" s="124"/>
      <c r="Q76" s="151"/>
      <c r="R76" s="152"/>
      <c r="S76" s="124"/>
      <c r="T76" s="124"/>
      <c r="U76" s="124"/>
      <c r="V76" s="151"/>
      <c r="W76" s="152"/>
      <c r="X76" s="153"/>
      <c r="Y76" s="153"/>
      <c r="Z76" s="153"/>
      <c r="AA76" s="154"/>
      <c r="AB76" s="153"/>
    </row>
    <row r="77" spans="2:28" ht="19.5" customHeight="1" x14ac:dyDescent="0.2">
      <c r="B77" s="124"/>
      <c r="C77" s="124"/>
      <c r="D77" s="150"/>
      <c r="E77" s="124"/>
      <c r="F77" s="124"/>
      <c r="G77" s="124"/>
      <c r="H77" s="124"/>
      <c r="I77" s="124"/>
      <c r="J77" s="124"/>
      <c r="K77" s="124"/>
      <c r="L77" s="151"/>
      <c r="M77" s="152"/>
      <c r="N77" s="124"/>
      <c r="O77" s="124"/>
      <c r="P77" s="124"/>
      <c r="Q77" s="151"/>
      <c r="R77" s="152"/>
      <c r="S77" s="124"/>
      <c r="T77" s="124"/>
      <c r="U77" s="124"/>
      <c r="V77" s="151"/>
      <c r="W77" s="152"/>
      <c r="X77" s="153"/>
      <c r="Y77" s="153"/>
      <c r="Z77" s="153"/>
      <c r="AA77" s="154"/>
      <c r="AB77" s="153"/>
    </row>
  </sheetData>
  <sheetProtection algorithmName="SHA-512" hashValue="7ymYhSodaNDGu1rNS4kPVJoBmALrC22iJeWD2sJILmhmaGLBQ5cJIvwMdSRVbm/Zi0K26uu5t1/p+ztWr6crAw==" saltValue="XEa3vhZzi9Lxg4n7/SmNKQ==" spinCount="100000" sheet="1" objects="1" scenarios="1"/>
  <autoFilter ref="A2:AB18" xr:uid="{00000000-0001-0000-0000-000000000000}"/>
  <conditionalFormatting sqref="C3:C18">
    <cfRule type="containsText" dxfId="23" priority="2" operator="containsText" text="GC">
      <formula>NOT(ISERROR(SEARCH("GC",C3)))</formula>
    </cfRule>
    <cfRule type="containsText" dxfId="22" priority="3" operator="containsText" text="KaM">
      <formula>NOT(ISERROR(SEARCH("KaM",C3)))</formula>
    </cfRule>
    <cfRule type="containsText" dxfId="21" priority="4" operator="containsText" text="ZF">
      <formula>NOT(ISERROR(SEARCH("ZF",C3)))</formula>
    </cfRule>
    <cfRule type="containsText" dxfId="20" priority="5" operator="containsText" text="ZSF">
      <formula>NOT(ISERROR(SEARCH("ZSF",C3)))</formula>
    </cfRule>
    <cfRule type="containsText" dxfId="19" priority="6" operator="containsText" text="TF">
      <formula>NOT(ISERROR(SEARCH("TF",C3)))</formula>
    </cfRule>
    <cfRule type="containsText" dxfId="18" priority="7" operator="containsText" text="FROV">
      <formula>NOT(ISERROR(SEARCH("FROV",C3)))</formula>
    </cfRule>
    <cfRule type="containsText" dxfId="17" priority="8" operator="containsText" text="PřF">
      <formula>NOT(ISERROR(SEARCH("PřF",C3)))</formula>
    </cfRule>
    <cfRule type="containsText" dxfId="16" priority="9" operator="containsText" text="PF">
      <formula>NOT(ISERROR(SEARCH("PF",C3)))</formula>
    </cfRule>
    <cfRule type="containsText" dxfId="15" priority="10" operator="containsText" text="FF">
      <formula>NOT(ISERROR(SEARCH("FF",C3)))</formula>
    </cfRule>
    <cfRule type="containsText" dxfId="14" priority="11" operator="containsText" text="EF">
      <formula>NOT(ISERROR(SEARCH("EF",C3)))</formula>
    </cfRule>
    <cfRule type="containsText" dxfId="13" priority="12" operator="containsText" text="REK">
      <formula>NOT(ISERROR(SEARCH("REK",C3)))</formula>
    </cfRule>
  </conditionalFormatting>
  <conditionalFormatting sqref="C16:C18">
    <cfRule type="containsText" dxfId="12" priority="1" operator="containsText" text="FZT">
      <formula>NOT(ISERROR(SEARCH("FZT",C16)))</formula>
    </cfRule>
  </conditionalFormatting>
  <hyperlinks>
    <hyperlink ref="F9" r:id="rId1" display="mailto:vnedopil@frov.jcu.cz" xr:uid="{396E7BEC-BE83-4604-AE60-EAA4C82DEF18}"/>
    <hyperlink ref="F10" r:id="rId2" display="mailto:jkolecek@frov.jcu.cz" xr:uid="{924B125E-DDEF-4CE0-AD4E-48ECDFB8A9A8}"/>
    <hyperlink ref="F11" r:id="rId3" display="mailto:ekrlin@jcu.cz" xr:uid="{AC60D64F-A269-4DE9-9E24-AABF4B434799}"/>
    <hyperlink ref="F12" r:id="rId4" display="mailto:milota@jcu.cz" xr:uid="{ACAC04AF-611B-48F3-BF24-3C46D760E10E}"/>
    <hyperlink ref="F13" r:id="rId5" display="mailto:svobodar@tf.jcu.cz" xr:uid="{0939C5D3-5C8D-4CD1-8849-34648FE62A61}"/>
    <hyperlink ref="F14" r:id="rId6" display="mailto:fdolak@zsf.jcu.cz" xr:uid="{C03929B4-56C6-4CA5-9919-E7C7A1B9ECDF}"/>
    <hyperlink ref="F15" r:id="rId7" display="mailto:mmikova@zsf.jcu.cz" xr:uid="{7B7685AF-8D15-4BCE-AAA4-BA1C44982697}"/>
    <hyperlink ref="F16" r:id="rId8" display="mailto:rstemberkova@jcu.cz" xr:uid="{E7203116-A495-4BB2-8FE4-466391840DDA}"/>
    <hyperlink ref="F18" r:id="rId9" display="mailto:bartos@fzt.jcu.cz" xr:uid="{8C87E601-CEFA-4191-B97F-E162FD818DA1}"/>
    <hyperlink ref="F3" r:id="rId10" display="mailto:mmercakova@jcu.cz" xr:uid="{B65BD4AE-2B15-4E62-850C-51565F85FC65}"/>
  </hyperlinks>
  <printOptions horizontalCentered="1"/>
  <pageMargins left="0.23622047244094491" right="0.23622047244094491" top="0.35433070866141736" bottom="0.35433070866141736" header="0.31496062992125984" footer="0.31496062992125984"/>
  <pageSetup paperSize="8" scale="78" fitToHeight="0" orientation="landscape" r:id="rId1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0E32D-FE61-43F3-B840-C0C05C45FFB9}">
  <sheetPr codeName="List3"/>
  <dimension ref="A1:L20"/>
  <sheetViews>
    <sheetView workbookViewId="0">
      <selection activeCell="B25" sqref="B25"/>
    </sheetView>
  </sheetViews>
  <sheetFormatPr defaultRowHeight="12.75" x14ac:dyDescent="0.2"/>
  <cols>
    <col min="1" max="1" width="12.5703125" customWidth="1"/>
    <col min="2" max="2" width="100.140625" customWidth="1"/>
    <col min="3" max="3" width="11.140625" customWidth="1"/>
    <col min="4" max="4" width="63.42578125" customWidth="1"/>
    <col min="5" max="5" width="9.7109375" customWidth="1"/>
    <col min="6" max="6" width="95.5703125" customWidth="1"/>
    <col min="7" max="7" width="12.85546875" customWidth="1"/>
  </cols>
  <sheetData>
    <row r="1" spans="1:12" ht="15" x14ac:dyDescent="0.25">
      <c r="A1" s="52" t="s">
        <v>73</v>
      </c>
      <c r="B1" s="165" t="s">
        <v>107</v>
      </c>
      <c r="C1" s="165" t="s">
        <v>108</v>
      </c>
      <c r="D1" s="165" t="s">
        <v>107</v>
      </c>
      <c r="E1" s="165" t="s">
        <v>108</v>
      </c>
      <c r="F1" s="165" t="s">
        <v>107</v>
      </c>
      <c r="G1" s="165" t="s">
        <v>108</v>
      </c>
      <c r="H1" s="165"/>
      <c r="I1" s="165"/>
      <c r="J1" s="165"/>
      <c r="K1" s="165"/>
      <c r="L1" s="165"/>
    </row>
    <row r="2" spans="1:12" ht="15" x14ac:dyDescent="0.2">
      <c r="A2" s="166">
        <v>1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</row>
    <row r="3" spans="1:12" ht="15" x14ac:dyDescent="0.2">
      <c r="A3" s="166">
        <v>2</v>
      </c>
      <c r="B3" s="165"/>
      <c r="C3" s="167"/>
      <c r="D3" s="165"/>
      <c r="E3" s="167"/>
      <c r="F3" s="165"/>
      <c r="G3" s="165"/>
      <c r="H3" s="165"/>
      <c r="I3" s="165"/>
      <c r="J3" s="165"/>
      <c r="K3" s="165"/>
      <c r="L3" s="165"/>
    </row>
    <row r="4" spans="1:12" ht="15" x14ac:dyDescent="0.2">
      <c r="A4" s="166">
        <v>3</v>
      </c>
      <c r="B4" s="165" t="s">
        <v>210</v>
      </c>
      <c r="C4" s="167">
        <v>45674</v>
      </c>
      <c r="D4" s="165" t="s">
        <v>209</v>
      </c>
      <c r="E4" s="167">
        <v>45919</v>
      </c>
      <c r="F4" s="165" t="s">
        <v>213</v>
      </c>
      <c r="G4" s="167">
        <v>45937</v>
      </c>
      <c r="H4" s="165"/>
      <c r="I4" s="165"/>
      <c r="J4" s="165"/>
      <c r="K4" s="165"/>
      <c r="L4" s="165"/>
    </row>
    <row r="5" spans="1:12" ht="25.5" x14ac:dyDescent="0.2">
      <c r="A5" s="166">
        <v>4</v>
      </c>
      <c r="B5" s="165" t="s">
        <v>214</v>
      </c>
      <c r="C5" s="168">
        <v>45861</v>
      </c>
      <c r="D5" s="169" t="s">
        <v>218</v>
      </c>
      <c r="E5" s="167">
        <v>45693</v>
      </c>
      <c r="F5" s="165" t="s">
        <v>222</v>
      </c>
      <c r="G5" s="165"/>
      <c r="H5" s="165"/>
      <c r="I5" s="165"/>
      <c r="J5" s="165"/>
      <c r="K5" s="165"/>
      <c r="L5" s="165"/>
    </row>
    <row r="6" spans="1:12" ht="15" x14ac:dyDescent="0.2">
      <c r="A6" s="166">
        <v>5</v>
      </c>
      <c r="B6" s="165" t="s">
        <v>221</v>
      </c>
      <c r="C6" s="165"/>
      <c r="D6" s="165"/>
      <c r="E6" s="165"/>
      <c r="F6" s="165"/>
      <c r="G6" s="165"/>
      <c r="H6" s="165"/>
      <c r="I6" s="165"/>
      <c r="J6" s="165"/>
      <c r="K6" s="165"/>
      <c r="L6" s="165"/>
    </row>
    <row r="7" spans="1:12" ht="15" x14ac:dyDescent="0.2">
      <c r="A7" s="166">
        <v>6</v>
      </c>
      <c r="B7" s="170" t="s">
        <v>211</v>
      </c>
      <c r="C7" s="168">
        <v>45919</v>
      </c>
      <c r="D7" s="165" t="s">
        <v>212</v>
      </c>
      <c r="E7" s="167">
        <v>45937</v>
      </c>
      <c r="F7" s="165" t="s">
        <v>215</v>
      </c>
      <c r="G7" s="167">
        <v>45861</v>
      </c>
      <c r="H7" s="165"/>
      <c r="I7" s="165"/>
      <c r="J7" s="165"/>
      <c r="K7" s="165"/>
      <c r="L7" s="165"/>
    </row>
    <row r="8" spans="1:12" ht="15" x14ac:dyDescent="0.2">
      <c r="A8" s="166">
        <v>7</v>
      </c>
      <c r="B8" s="165"/>
      <c r="C8" s="167"/>
      <c r="D8" s="165"/>
      <c r="E8" s="167"/>
      <c r="F8" s="165"/>
      <c r="G8" s="167"/>
      <c r="H8" s="165"/>
      <c r="I8" s="165"/>
      <c r="J8" s="165"/>
      <c r="K8" s="165"/>
      <c r="L8" s="165"/>
    </row>
    <row r="9" spans="1:12" ht="15" x14ac:dyDescent="0.2">
      <c r="A9" s="166">
        <v>8</v>
      </c>
      <c r="B9" s="170" t="s">
        <v>216</v>
      </c>
      <c r="C9" s="168">
        <v>45701</v>
      </c>
      <c r="D9" s="170"/>
      <c r="E9" s="168"/>
      <c r="F9" s="165"/>
      <c r="G9" s="165"/>
      <c r="H9" s="165"/>
      <c r="I9" s="165"/>
      <c r="J9" s="165"/>
      <c r="K9" s="165"/>
      <c r="L9" s="165"/>
    </row>
    <row r="10" spans="1:12" ht="15" x14ac:dyDescent="0.2">
      <c r="A10" s="166">
        <v>9</v>
      </c>
      <c r="B10" s="169"/>
      <c r="C10" s="167"/>
      <c r="D10" s="165"/>
      <c r="E10" s="165"/>
      <c r="F10" s="165"/>
      <c r="G10" s="165"/>
      <c r="H10" s="165"/>
      <c r="I10" s="165"/>
      <c r="J10" s="165"/>
      <c r="K10" s="165"/>
      <c r="L10" s="165"/>
    </row>
    <row r="11" spans="1:12" ht="15" x14ac:dyDescent="0.2">
      <c r="A11" s="166">
        <v>10</v>
      </c>
      <c r="B11" s="170"/>
      <c r="C11" s="168"/>
      <c r="D11" s="165"/>
      <c r="E11" s="165"/>
      <c r="F11" s="165"/>
      <c r="G11" s="165"/>
      <c r="H11" s="165"/>
      <c r="I11" s="165"/>
      <c r="J11" s="165"/>
      <c r="K11" s="165"/>
      <c r="L11" s="165"/>
    </row>
    <row r="12" spans="1:12" ht="15" x14ac:dyDescent="0.2">
      <c r="A12" s="166">
        <v>11</v>
      </c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</row>
    <row r="13" spans="1:12" ht="15" x14ac:dyDescent="0.2">
      <c r="A13" s="166">
        <v>12</v>
      </c>
      <c r="B13" s="170"/>
      <c r="C13" s="168"/>
      <c r="D13" s="165"/>
      <c r="E13" s="165"/>
      <c r="F13" s="165"/>
      <c r="G13" s="165"/>
      <c r="H13" s="165"/>
      <c r="I13" s="165"/>
      <c r="J13" s="165"/>
      <c r="K13" s="165"/>
      <c r="L13" s="165"/>
    </row>
    <row r="14" spans="1:12" ht="15" x14ac:dyDescent="0.2">
      <c r="A14" s="166">
        <v>13</v>
      </c>
      <c r="B14" s="165"/>
      <c r="C14" s="165"/>
      <c r="D14" s="165"/>
      <c r="E14" s="165"/>
      <c r="F14" s="165"/>
      <c r="G14" s="165"/>
      <c r="H14" s="165"/>
      <c r="I14" s="165"/>
      <c r="J14" s="165"/>
      <c r="K14" s="165"/>
      <c r="L14" s="165"/>
    </row>
    <row r="15" spans="1:12" ht="15" x14ac:dyDescent="0.2">
      <c r="A15" s="166">
        <v>14</v>
      </c>
      <c r="B15" s="170"/>
      <c r="C15" s="168"/>
      <c r="D15" s="165"/>
      <c r="E15" s="165"/>
      <c r="F15" s="165"/>
      <c r="G15" s="165"/>
      <c r="H15" s="165"/>
      <c r="I15" s="165"/>
      <c r="J15" s="165"/>
      <c r="K15" s="165"/>
      <c r="L15" s="165"/>
    </row>
    <row r="16" spans="1:12" ht="15" x14ac:dyDescent="0.2">
      <c r="A16" s="166">
        <v>15</v>
      </c>
      <c r="B16" s="165" t="s">
        <v>217</v>
      </c>
      <c r="C16" s="167">
        <v>45693</v>
      </c>
      <c r="D16" s="165"/>
      <c r="E16" s="165"/>
      <c r="F16" s="165"/>
      <c r="G16" s="165"/>
      <c r="H16" s="165"/>
      <c r="I16" s="165"/>
      <c r="J16" s="165"/>
      <c r="K16" s="165"/>
      <c r="L16" s="165"/>
    </row>
    <row r="17" spans="1:12" ht="15" x14ac:dyDescent="0.2">
      <c r="A17" s="166">
        <v>16</v>
      </c>
      <c r="B17" s="165"/>
      <c r="C17" s="165"/>
      <c r="D17" s="165"/>
      <c r="E17" s="165"/>
      <c r="F17" s="165"/>
      <c r="G17" s="165"/>
      <c r="H17" s="165"/>
      <c r="I17" s="165"/>
      <c r="J17" s="165"/>
      <c r="K17" s="165"/>
      <c r="L17" s="165"/>
    </row>
    <row r="18" spans="1:12" x14ac:dyDescent="0.2">
      <c r="A18" s="165"/>
      <c r="B18" s="165"/>
      <c r="C18" s="165"/>
      <c r="D18" s="165"/>
      <c r="E18" s="165"/>
      <c r="F18" s="165"/>
      <c r="G18" s="165"/>
      <c r="H18" s="165"/>
      <c r="I18" s="165"/>
      <c r="J18" s="165"/>
      <c r="K18" s="165"/>
      <c r="L18" s="165"/>
    </row>
    <row r="19" spans="1:12" x14ac:dyDescent="0.2">
      <c r="A19" s="165"/>
      <c r="B19" s="165"/>
      <c r="C19" s="165"/>
      <c r="D19" s="165"/>
      <c r="E19" s="165"/>
      <c r="F19" s="165"/>
      <c r="G19" s="165"/>
      <c r="H19" s="165"/>
      <c r="I19" s="165"/>
      <c r="J19" s="165"/>
      <c r="K19" s="165"/>
      <c r="L19" s="165"/>
    </row>
    <row r="20" spans="1:12" x14ac:dyDescent="0.2">
      <c r="A20" s="165"/>
      <c r="B20" s="165"/>
      <c r="C20" s="165"/>
      <c r="D20" s="165"/>
      <c r="E20" s="165"/>
      <c r="F20" s="165"/>
      <c r="G20" s="165"/>
      <c r="H20" s="165"/>
      <c r="I20" s="165"/>
      <c r="J20" s="165"/>
      <c r="K20" s="165"/>
      <c r="L20" s="165"/>
    </row>
  </sheetData>
  <sheetProtection algorithmName="SHA-512" hashValue="6wH1wDY/9hFBTXz8va+PgilM3u1aUysaWyjyhiCYeUKS1N1HwdcQmLYqYqu231f6OSHTfovBgLpuTVpG8xMiGA==" saltValue="+k5COtzxwPnZLRC8F66P2A==" spinCount="100000" sheet="1" objects="1" scenarios="1"/>
  <pageMargins left="0.7" right="0.7" top="0.78740157499999996" bottom="0.78740157499999996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4"/>
  <dimension ref="A1:AB488"/>
  <sheetViews>
    <sheetView workbookViewId="0">
      <selection activeCell="F7" sqref="F7"/>
    </sheetView>
  </sheetViews>
  <sheetFormatPr defaultColWidth="10.28515625" defaultRowHeight="12.75" x14ac:dyDescent="0.2"/>
  <cols>
    <col min="1" max="1" width="8.85546875" bestFit="1" customWidth="1"/>
    <col min="2" max="2" width="10.28515625" customWidth="1"/>
    <col min="3" max="3" width="71.28515625" customWidth="1"/>
    <col min="4" max="4" width="38.42578125" customWidth="1"/>
    <col min="5" max="5" width="10.28515625" style="46" customWidth="1"/>
    <col min="6" max="6" width="12.85546875" style="46" customWidth="1"/>
    <col min="7" max="7" width="13.5703125" style="46" customWidth="1"/>
    <col min="8" max="8" width="14.7109375" style="46" customWidth="1"/>
    <col min="9" max="9" width="15.5703125" style="46" customWidth="1"/>
    <col min="10" max="10" width="15.7109375" style="46" bestFit="1" customWidth="1"/>
    <col min="11" max="11" width="10.28515625" style="42" customWidth="1"/>
    <col min="12" max="13" width="10.28515625" style="46" customWidth="1"/>
    <col min="14" max="14" width="20" style="46" bestFit="1" customWidth="1"/>
    <col min="15" max="16" width="10.28515625" style="46" customWidth="1"/>
    <col min="17" max="17" width="15.28515625" style="46" customWidth="1"/>
    <col min="18" max="27" width="10.28515625" style="46" customWidth="1"/>
    <col min="28" max="28" width="10.28515625" customWidth="1"/>
    <col min="29" max="29" width="11.28515625" customWidth="1"/>
    <col min="30" max="30" width="10.28515625" customWidth="1"/>
  </cols>
  <sheetData>
    <row r="1" spans="1:28" s="42" customFormat="1" x14ac:dyDescent="0.2">
      <c r="A1" s="42">
        <v>1</v>
      </c>
      <c r="B1" s="42">
        <v>2</v>
      </c>
      <c r="C1" s="42">
        <v>3</v>
      </c>
      <c r="D1" s="42">
        <v>4</v>
      </c>
      <c r="E1" s="42">
        <v>5</v>
      </c>
      <c r="F1" s="42">
        <v>6</v>
      </c>
      <c r="G1" s="42">
        <v>7</v>
      </c>
      <c r="H1" s="42">
        <v>8</v>
      </c>
      <c r="I1" s="42">
        <v>9</v>
      </c>
      <c r="J1" s="42">
        <v>13</v>
      </c>
      <c r="K1" s="42">
        <v>14</v>
      </c>
      <c r="L1" s="42">
        <v>15</v>
      </c>
      <c r="M1" s="42">
        <v>16</v>
      </c>
      <c r="N1" s="42">
        <v>17</v>
      </c>
      <c r="O1" s="42">
        <v>18</v>
      </c>
      <c r="P1" s="42">
        <v>19</v>
      </c>
      <c r="Q1" s="42">
        <v>20</v>
      </c>
      <c r="R1" s="42">
        <v>21</v>
      </c>
      <c r="S1" s="42">
        <v>22</v>
      </c>
      <c r="T1" s="42">
        <v>23</v>
      </c>
      <c r="U1" s="42">
        <v>24</v>
      </c>
      <c r="V1" s="42">
        <v>25</v>
      </c>
      <c r="W1" s="42">
        <v>26</v>
      </c>
      <c r="X1" s="42">
        <v>27</v>
      </c>
      <c r="Y1" s="42">
        <v>28</v>
      </c>
      <c r="Z1" s="42">
        <v>29</v>
      </c>
      <c r="AB1" s="42">
        <v>31</v>
      </c>
    </row>
    <row r="2" spans="1:28" s="42" customFormat="1" x14ac:dyDescent="0.2">
      <c r="B2" s="43" t="s">
        <v>67</v>
      </c>
      <c r="C2" s="43" t="s">
        <v>67</v>
      </c>
      <c r="D2" s="43"/>
      <c r="E2" s="43" t="s">
        <v>67</v>
      </c>
      <c r="F2" s="43" t="s">
        <v>67</v>
      </c>
      <c r="G2" s="43" t="s">
        <v>67</v>
      </c>
      <c r="H2" s="43" t="s">
        <v>67</v>
      </c>
      <c r="I2" s="43" t="s">
        <v>67</v>
      </c>
    </row>
    <row r="3" spans="1:28" s="44" customFormat="1" x14ac:dyDescent="0.2">
      <c r="A3" s="44" t="s">
        <v>31</v>
      </c>
      <c r="B3" s="44" t="s">
        <v>26</v>
      </c>
      <c r="C3" s="44" t="s">
        <v>27</v>
      </c>
      <c r="D3" s="45" t="s">
        <v>220</v>
      </c>
      <c r="E3" s="44" t="s">
        <v>55</v>
      </c>
      <c r="F3" s="44" t="s">
        <v>56</v>
      </c>
      <c r="G3" s="47" t="s">
        <v>28</v>
      </c>
      <c r="H3" s="47" t="s">
        <v>29</v>
      </c>
      <c r="I3" s="47" t="s">
        <v>30</v>
      </c>
      <c r="J3" s="44" t="s">
        <v>37</v>
      </c>
      <c r="K3" s="44" t="s">
        <v>38</v>
      </c>
      <c r="L3" s="44" t="s">
        <v>26</v>
      </c>
      <c r="M3" s="44" t="s">
        <v>27</v>
      </c>
      <c r="N3" s="44" t="s">
        <v>39</v>
      </c>
      <c r="O3" s="44" t="s">
        <v>21</v>
      </c>
      <c r="P3" s="44" t="s">
        <v>40</v>
      </c>
      <c r="Q3" s="44" t="s">
        <v>23</v>
      </c>
      <c r="R3" s="44" t="s">
        <v>22</v>
      </c>
      <c r="S3" s="44" t="s">
        <v>41</v>
      </c>
      <c r="T3" s="44" t="s">
        <v>42</v>
      </c>
      <c r="U3" s="44" t="s">
        <v>32</v>
      </c>
      <c r="V3" s="44" t="s">
        <v>33</v>
      </c>
      <c r="W3" s="44" t="s">
        <v>34</v>
      </c>
      <c r="X3" s="44" t="s">
        <v>35</v>
      </c>
      <c r="Y3" s="44" t="s">
        <v>36</v>
      </c>
      <c r="Z3" s="44" t="s">
        <v>43</v>
      </c>
    </row>
    <row r="4" spans="1:28" ht="13.5" x14ac:dyDescent="0.2">
      <c r="A4" s="90">
        <v>1</v>
      </c>
      <c r="B4" s="92" t="s">
        <v>93</v>
      </c>
      <c r="C4" s="93" t="s">
        <v>144</v>
      </c>
      <c r="D4" s="51" t="s">
        <v>18</v>
      </c>
      <c r="E4" s="177">
        <v>0</v>
      </c>
      <c r="F4" s="177">
        <v>0</v>
      </c>
      <c r="G4" s="177">
        <f>E4+F4</f>
        <v>0</v>
      </c>
      <c r="H4" s="177">
        <v>3025000</v>
      </c>
      <c r="I4" s="178">
        <f>H4+G4</f>
        <v>3025000</v>
      </c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9"/>
    </row>
    <row r="5" spans="1:28" ht="13.5" x14ac:dyDescent="0.2">
      <c r="A5" s="90">
        <v>2</v>
      </c>
      <c r="B5" s="92" t="s">
        <v>64</v>
      </c>
      <c r="C5" s="93" t="s">
        <v>145</v>
      </c>
      <c r="D5" s="51" t="s">
        <v>83</v>
      </c>
      <c r="E5" s="171">
        <v>416161</v>
      </c>
      <c r="F5" s="171">
        <v>131465.37</v>
      </c>
      <c r="G5" s="177">
        <f t="shared" ref="G5:G18" si="0">E5+F5</f>
        <v>547626.37</v>
      </c>
      <c r="H5" s="171">
        <v>0</v>
      </c>
      <c r="I5" s="178">
        <f t="shared" ref="I5:I13" si="1">H5+G5</f>
        <v>547626.37</v>
      </c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9"/>
    </row>
    <row r="6" spans="1:28" ht="13.5" x14ac:dyDescent="0.2">
      <c r="A6" s="90">
        <v>3</v>
      </c>
      <c r="B6" s="92" t="s">
        <v>64</v>
      </c>
      <c r="C6" s="93" t="s">
        <v>146</v>
      </c>
      <c r="D6" s="51" t="s">
        <v>83</v>
      </c>
      <c r="E6" s="173">
        <v>0</v>
      </c>
      <c r="F6" s="173">
        <v>0</v>
      </c>
      <c r="G6" s="177">
        <f t="shared" si="0"/>
        <v>0</v>
      </c>
      <c r="H6" s="173">
        <v>107040</v>
      </c>
      <c r="I6" s="178">
        <f t="shared" si="1"/>
        <v>107040</v>
      </c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9"/>
    </row>
    <row r="7" spans="1:28" ht="13.5" x14ac:dyDescent="0.2">
      <c r="A7" s="90">
        <v>4</v>
      </c>
      <c r="B7" s="92" t="s">
        <v>64</v>
      </c>
      <c r="C7" s="93" t="s">
        <v>147</v>
      </c>
      <c r="D7" s="51" t="s">
        <v>83</v>
      </c>
      <c r="E7" s="174">
        <v>0</v>
      </c>
      <c r="F7" s="174">
        <f>564359.69+550400+1564618.65</f>
        <v>2679378.34</v>
      </c>
      <c r="G7" s="177">
        <f t="shared" si="0"/>
        <v>2679378.34</v>
      </c>
      <c r="H7" s="174">
        <f>2002152.45+1564618.65</f>
        <v>3566771.0999999996</v>
      </c>
      <c r="I7" s="178">
        <f t="shared" si="1"/>
        <v>6246149.4399999995</v>
      </c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9"/>
    </row>
    <row r="8" spans="1:28" ht="13.5" x14ac:dyDescent="0.2">
      <c r="A8" s="90">
        <v>5</v>
      </c>
      <c r="B8" s="92" t="s">
        <v>64</v>
      </c>
      <c r="C8" s="93" t="s">
        <v>148</v>
      </c>
      <c r="D8" s="51" t="s">
        <v>83</v>
      </c>
      <c r="E8" s="175">
        <v>0</v>
      </c>
      <c r="F8" s="175">
        <v>0</v>
      </c>
      <c r="G8" s="177">
        <f t="shared" si="0"/>
        <v>0</v>
      </c>
      <c r="H8" s="175">
        <v>0</v>
      </c>
      <c r="I8" s="178">
        <f t="shared" si="1"/>
        <v>0</v>
      </c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9"/>
    </row>
    <row r="9" spans="1:28" ht="13.5" x14ac:dyDescent="0.2">
      <c r="A9" s="90">
        <v>6</v>
      </c>
      <c r="B9" s="92" t="s">
        <v>64</v>
      </c>
      <c r="C9" s="93" t="s">
        <v>149</v>
      </c>
      <c r="D9" s="51" t="s">
        <v>83</v>
      </c>
      <c r="E9" s="171">
        <v>29930</v>
      </c>
      <c r="F9" s="171">
        <v>8181.01</v>
      </c>
      <c r="G9" s="177">
        <f t="shared" si="0"/>
        <v>38111.01</v>
      </c>
      <c r="H9" s="171">
        <v>0</v>
      </c>
      <c r="I9" s="178">
        <f t="shared" si="1"/>
        <v>38111.01</v>
      </c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9"/>
    </row>
    <row r="10" spans="1:28" ht="20.25" customHeight="1" x14ac:dyDescent="0.2">
      <c r="A10" s="90">
        <v>7</v>
      </c>
      <c r="B10" s="92" t="s">
        <v>62</v>
      </c>
      <c r="C10" s="93" t="s">
        <v>150</v>
      </c>
      <c r="D10" s="51" t="s">
        <v>18</v>
      </c>
      <c r="E10" s="175">
        <v>0</v>
      </c>
      <c r="F10" s="175">
        <v>0</v>
      </c>
      <c r="G10" s="177">
        <f t="shared" si="0"/>
        <v>0</v>
      </c>
      <c r="H10" s="175">
        <v>142598.39999999999</v>
      </c>
      <c r="I10" s="178">
        <f t="shared" si="1"/>
        <v>142598.39999999999</v>
      </c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9"/>
    </row>
    <row r="11" spans="1:28" ht="25.5" x14ac:dyDescent="0.2">
      <c r="A11" s="90">
        <v>8</v>
      </c>
      <c r="B11" s="92" t="s">
        <v>62</v>
      </c>
      <c r="C11" s="93" t="s">
        <v>151</v>
      </c>
      <c r="D11" s="51" t="s">
        <v>83</v>
      </c>
      <c r="E11" s="171">
        <v>0</v>
      </c>
      <c r="F11" s="171">
        <v>0</v>
      </c>
      <c r="G11" s="177">
        <f t="shared" si="0"/>
        <v>0</v>
      </c>
      <c r="H11" s="172">
        <v>0</v>
      </c>
      <c r="I11" s="178">
        <f t="shared" si="1"/>
        <v>0</v>
      </c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9"/>
    </row>
    <row r="12" spans="1:28" s="23" customFormat="1" ht="14.25" thickBot="1" x14ac:dyDescent="0.25">
      <c r="A12" s="90">
        <v>9</v>
      </c>
      <c r="B12" s="92" t="s">
        <v>96</v>
      </c>
      <c r="C12" s="93" t="s">
        <v>153</v>
      </c>
      <c r="D12" s="51" t="s">
        <v>18</v>
      </c>
      <c r="E12" s="171">
        <v>0</v>
      </c>
      <c r="F12" s="171">
        <v>25000</v>
      </c>
      <c r="G12" s="177">
        <f t="shared" si="0"/>
        <v>25000</v>
      </c>
      <c r="H12" s="171">
        <v>66239</v>
      </c>
      <c r="I12" s="178">
        <f t="shared" si="1"/>
        <v>91239</v>
      </c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9"/>
    </row>
    <row r="13" spans="1:28" ht="14.25" thickTop="1" x14ac:dyDescent="0.2">
      <c r="A13" s="90">
        <v>10</v>
      </c>
      <c r="B13" s="92" t="s">
        <v>96</v>
      </c>
      <c r="C13" s="93" t="s">
        <v>155</v>
      </c>
      <c r="D13" s="51" t="s">
        <v>83</v>
      </c>
      <c r="E13" s="175">
        <v>0</v>
      </c>
      <c r="F13" s="175">
        <v>0</v>
      </c>
      <c r="G13" s="177">
        <f t="shared" si="0"/>
        <v>0</v>
      </c>
      <c r="H13" s="175">
        <v>589304.32999999996</v>
      </c>
      <c r="I13" s="178">
        <f t="shared" si="1"/>
        <v>589304.32999999996</v>
      </c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</row>
    <row r="14" spans="1:28" ht="13.5" x14ac:dyDescent="0.2">
      <c r="A14" s="90">
        <v>11</v>
      </c>
      <c r="B14" s="92" t="s">
        <v>65</v>
      </c>
      <c r="C14" s="93" t="s">
        <v>156</v>
      </c>
      <c r="D14" s="51" t="s">
        <v>83</v>
      </c>
      <c r="E14" s="171">
        <v>6814</v>
      </c>
      <c r="F14" s="171">
        <v>89721.35</v>
      </c>
      <c r="G14" s="177">
        <f t="shared" si="0"/>
        <v>96535.35</v>
      </c>
      <c r="H14" s="179">
        <v>0</v>
      </c>
      <c r="I14" s="178">
        <f t="shared" ref="I14:I18" si="2">H14+G14</f>
        <v>96535.35</v>
      </c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</row>
    <row r="15" spans="1:28" s="24" customFormat="1" ht="13.5" x14ac:dyDescent="0.2">
      <c r="A15" s="90">
        <v>12</v>
      </c>
      <c r="B15" s="92" t="s">
        <v>66</v>
      </c>
      <c r="C15" s="93" t="s">
        <v>159</v>
      </c>
      <c r="D15" s="51" t="s">
        <v>83</v>
      </c>
      <c r="E15" s="179">
        <v>0</v>
      </c>
      <c r="F15" s="179">
        <v>0</v>
      </c>
      <c r="G15" s="177">
        <f t="shared" si="0"/>
        <v>0</v>
      </c>
      <c r="H15" s="179">
        <v>0</v>
      </c>
      <c r="I15" s="178">
        <f t="shared" si="2"/>
        <v>0</v>
      </c>
      <c r="U15" s="25"/>
      <c r="V15" s="25"/>
      <c r="W15" s="25"/>
      <c r="X15" s="25"/>
      <c r="Y15" s="25"/>
    </row>
    <row r="16" spans="1:28" ht="26.25" customHeight="1" x14ac:dyDescent="0.2">
      <c r="A16" s="90">
        <v>14</v>
      </c>
      <c r="B16" s="92" t="s">
        <v>64</v>
      </c>
      <c r="C16" s="93" t="s">
        <v>163</v>
      </c>
      <c r="D16" s="51" t="s">
        <v>83</v>
      </c>
      <c r="E16" s="175">
        <v>73700</v>
      </c>
      <c r="F16" s="175">
        <v>123818.72</v>
      </c>
      <c r="G16" s="177">
        <f t="shared" si="0"/>
        <v>197518.72</v>
      </c>
      <c r="H16" s="176">
        <v>0</v>
      </c>
      <c r="I16" s="178">
        <f t="shared" si="2"/>
        <v>197518.72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</row>
    <row r="17" spans="1:27" ht="13.5" x14ac:dyDescent="0.2">
      <c r="A17" s="90">
        <v>15</v>
      </c>
      <c r="B17" s="92" t="s">
        <v>63</v>
      </c>
      <c r="C17" s="93" t="s">
        <v>164</v>
      </c>
      <c r="D17" s="51" t="s">
        <v>18</v>
      </c>
      <c r="E17" s="171">
        <v>0</v>
      </c>
      <c r="F17" s="171">
        <v>0</v>
      </c>
      <c r="G17" s="177">
        <f t="shared" si="0"/>
        <v>0</v>
      </c>
      <c r="H17" s="172">
        <v>0</v>
      </c>
      <c r="I17" s="178">
        <f t="shared" si="2"/>
        <v>0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</row>
    <row r="18" spans="1:27" ht="13.5" x14ac:dyDescent="0.2">
      <c r="A18" s="90">
        <v>16</v>
      </c>
      <c r="B18" s="92" t="s">
        <v>102</v>
      </c>
      <c r="C18" s="93" t="s">
        <v>167</v>
      </c>
      <c r="D18" s="51" t="s">
        <v>18</v>
      </c>
      <c r="E18" s="175">
        <v>0</v>
      </c>
      <c r="F18" s="175">
        <v>0</v>
      </c>
      <c r="G18" s="177">
        <f t="shared" si="0"/>
        <v>0</v>
      </c>
      <c r="H18" s="176">
        <v>1299261</v>
      </c>
      <c r="I18" s="178">
        <f t="shared" si="2"/>
        <v>1299261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</row>
    <row r="19" spans="1:27" x14ac:dyDescent="0.2">
      <c r="E19" s="180">
        <f>SUM(E4:E18)</f>
        <v>526605</v>
      </c>
      <c r="F19" s="180">
        <f>SUM(F4:F18)</f>
        <v>3057564.79</v>
      </c>
      <c r="G19" s="180">
        <f>SUM(G4:G18)</f>
        <v>3584169.79</v>
      </c>
      <c r="H19" s="180">
        <f>SUM(H4:H18)</f>
        <v>8796213.8300000001</v>
      </c>
      <c r="I19" s="180">
        <f>SUM(I4:I18)</f>
        <v>12380383.619999999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</row>
    <row r="20" spans="1:27" x14ac:dyDescent="0.2"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</row>
    <row r="21" spans="1:27" x14ac:dyDescent="0.2"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</row>
    <row r="22" spans="1:27" x14ac:dyDescent="0.2"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</row>
    <row r="23" spans="1:27" x14ac:dyDescent="0.2"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</row>
    <row r="24" spans="1:27" x14ac:dyDescent="0.2"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</row>
    <row r="25" spans="1:27" x14ac:dyDescent="0.2"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</row>
    <row r="26" spans="1:27" x14ac:dyDescent="0.2"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</row>
    <row r="27" spans="1:27" x14ac:dyDescent="0.2"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</row>
    <row r="28" spans="1:27" x14ac:dyDescent="0.2"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</row>
    <row r="29" spans="1:27" x14ac:dyDescent="0.2"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</row>
    <row r="30" spans="1:27" x14ac:dyDescent="0.2"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</row>
    <row r="31" spans="1:27" x14ac:dyDescent="0.2"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</row>
    <row r="32" spans="1:27" x14ac:dyDescent="0.2"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</row>
    <row r="33" spans="7:25" customFormat="1" x14ac:dyDescent="0.2"/>
    <row r="34" spans="7:25" customFormat="1" x14ac:dyDescent="0.2"/>
    <row r="35" spans="7:25" customFormat="1" x14ac:dyDescent="0.2"/>
    <row r="36" spans="7:25" customFormat="1" x14ac:dyDescent="0.2"/>
    <row r="37" spans="7:25" customFormat="1" x14ac:dyDescent="0.2"/>
    <row r="38" spans="7:25" s="24" customFormat="1" x14ac:dyDescent="0.2">
      <c r="G38" s="25"/>
      <c r="H38" s="25"/>
      <c r="I38" s="25"/>
      <c r="U38" s="25"/>
      <c r="V38" s="25"/>
      <c r="W38" s="25"/>
      <c r="X38" s="25"/>
      <c r="Y38" s="25"/>
    </row>
    <row r="39" spans="7:25" customFormat="1" x14ac:dyDescent="0.2"/>
    <row r="40" spans="7:25" customFormat="1" x14ac:dyDescent="0.2"/>
    <row r="41" spans="7:25" customFormat="1" x14ac:dyDescent="0.2"/>
    <row r="42" spans="7:25" customFormat="1" x14ac:dyDescent="0.2"/>
    <row r="43" spans="7:25" customFormat="1" x14ac:dyDescent="0.2"/>
    <row r="44" spans="7:25" customFormat="1" x14ac:dyDescent="0.2"/>
    <row r="45" spans="7:25" customFormat="1" x14ac:dyDescent="0.2"/>
    <row r="46" spans="7:25" customFormat="1" x14ac:dyDescent="0.2"/>
    <row r="47" spans="7:25" customFormat="1" x14ac:dyDescent="0.2"/>
    <row r="48" spans="7:25" customFormat="1" x14ac:dyDescent="0.2"/>
    <row r="49" spans="7:25" customFormat="1" x14ac:dyDescent="0.2"/>
    <row r="50" spans="7:25" customFormat="1" x14ac:dyDescent="0.2"/>
    <row r="51" spans="7:25" customFormat="1" x14ac:dyDescent="0.2"/>
    <row r="52" spans="7:25" customFormat="1" x14ac:dyDescent="0.2"/>
    <row r="53" spans="7:25" customFormat="1" x14ac:dyDescent="0.2"/>
    <row r="54" spans="7:25" customFormat="1" x14ac:dyDescent="0.2"/>
    <row r="55" spans="7:25" customFormat="1" x14ac:dyDescent="0.2"/>
    <row r="56" spans="7:25" customFormat="1" x14ac:dyDescent="0.2"/>
    <row r="57" spans="7:25" customFormat="1" x14ac:dyDescent="0.2"/>
    <row r="58" spans="7:25" customFormat="1" x14ac:dyDescent="0.2"/>
    <row r="59" spans="7:25" customFormat="1" x14ac:dyDescent="0.2"/>
    <row r="60" spans="7:25" customFormat="1" x14ac:dyDescent="0.2"/>
    <row r="61" spans="7:25" customFormat="1" x14ac:dyDescent="0.2"/>
    <row r="62" spans="7:25" customFormat="1" x14ac:dyDescent="0.2"/>
    <row r="63" spans="7:25" customFormat="1" x14ac:dyDescent="0.2"/>
    <row r="64" spans="7:25" s="24" customFormat="1" x14ac:dyDescent="0.2">
      <c r="G64" s="25"/>
      <c r="H64" s="25"/>
      <c r="I64" s="25"/>
      <c r="U64" s="25"/>
      <c r="V64" s="25"/>
      <c r="W64" s="25"/>
      <c r="X64" s="25"/>
      <c r="Y64" s="25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s="42" customFormat="1" x14ac:dyDescent="0.2"/>
    <row r="86" s="42" customFormat="1" x14ac:dyDescent="0.2"/>
    <row r="87" s="42" customFormat="1" x14ac:dyDescent="0.2"/>
    <row r="88" s="42" customFormat="1" x14ac:dyDescent="0.2"/>
    <row r="89" s="42" customFormat="1" x14ac:dyDescent="0.2"/>
    <row r="90" s="42" customFormat="1" x14ac:dyDescent="0.2"/>
    <row r="91" s="42" customFormat="1" x14ac:dyDescent="0.2"/>
    <row r="92" s="42" customFormat="1" x14ac:dyDescent="0.2"/>
    <row r="93" s="42" customFormat="1" x14ac:dyDescent="0.2"/>
    <row r="94" s="42" customFormat="1" x14ac:dyDescent="0.2"/>
    <row r="95" s="42" customFormat="1" x14ac:dyDescent="0.2"/>
    <row r="96" s="42" customFormat="1" x14ac:dyDescent="0.2"/>
    <row r="97" s="42" customFormat="1" x14ac:dyDescent="0.2"/>
    <row r="98" s="42" customFormat="1" x14ac:dyDescent="0.2"/>
    <row r="99" s="42" customFormat="1" x14ac:dyDescent="0.2"/>
    <row r="100" s="42" customFormat="1" x14ac:dyDescent="0.2"/>
    <row r="101" s="42" customFormat="1" x14ac:dyDescent="0.2"/>
    <row r="102" s="42" customFormat="1" x14ac:dyDescent="0.2"/>
    <row r="103" s="42" customFormat="1" x14ac:dyDescent="0.2"/>
    <row r="104" s="42" customFormat="1" x14ac:dyDescent="0.2"/>
    <row r="105" s="42" customFormat="1" x14ac:dyDescent="0.2"/>
    <row r="106" s="42" customFormat="1" x14ac:dyDescent="0.2"/>
    <row r="107" s="42" customFormat="1" x14ac:dyDescent="0.2"/>
    <row r="108" s="42" customFormat="1" x14ac:dyDescent="0.2"/>
    <row r="109" s="42" customFormat="1" x14ac:dyDescent="0.2"/>
    <row r="110" s="42" customFormat="1" x14ac:dyDescent="0.2"/>
    <row r="111" s="42" customFormat="1" x14ac:dyDescent="0.2"/>
    <row r="112" s="42" customFormat="1" x14ac:dyDescent="0.2"/>
    <row r="113" s="42" customFormat="1" x14ac:dyDescent="0.2"/>
    <row r="114" s="42" customFormat="1" x14ac:dyDescent="0.2"/>
    <row r="115" s="42" customFormat="1" x14ac:dyDescent="0.2"/>
    <row r="116" s="42" customFormat="1" x14ac:dyDescent="0.2"/>
    <row r="117" s="42" customFormat="1" x14ac:dyDescent="0.2"/>
    <row r="118" s="42" customFormat="1" x14ac:dyDescent="0.2"/>
    <row r="119" s="42" customFormat="1" x14ac:dyDescent="0.2"/>
    <row r="120" s="42" customFormat="1" x14ac:dyDescent="0.2"/>
    <row r="121" s="42" customFormat="1" x14ac:dyDescent="0.2"/>
    <row r="122" s="42" customFormat="1" x14ac:dyDescent="0.2"/>
    <row r="123" s="42" customFormat="1" x14ac:dyDescent="0.2"/>
    <row r="124" s="42" customFormat="1" x14ac:dyDescent="0.2"/>
    <row r="125" s="42" customFormat="1" x14ac:dyDescent="0.2"/>
    <row r="126" s="42" customFormat="1" x14ac:dyDescent="0.2"/>
    <row r="127" s="42" customFormat="1" x14ac:dyDescent="0.2"/>
    <row r="128" s="42" customFormat="1" x14ac:dyDescent="0.2"/>
    <row r="129" s="42" customFormat="1" x14ac:dyDescent="0.2"/>
    <row r="130" s="42" customFormat="1" x14ac:dyDescent="0.2"/>
    <row r="131" s="42" customFormat="1" x14ac:dyDescent="0.2"/>
    <row r="132" s="42" customFormat="1" x14ac:dyDescent="0.2"/>
    <row r="133" s="42" customFormat="1" x14ac:dyDescent="0.2"/>
    <row r="134" s="42" customFormat="1" x14ac:dyDescent="0.2"/>
    <row r="135" s="42" customFormat="1" x14ac:dyDescent="0.2"/>
    <row r="136" s="42" customFormat="1" x14ac:dyDescent="0.2"/>
    <row r="137" s="42" customFormat="1" x14ac:dyDescent="0.2"/>
    <row r="138" s="42" customFormat="1" x14ac:dyDescent="0.2"/>
    <row r="139" s="42" customFormat="1" x14ac:dyDescent="0.2"/>
    <row r="140" s="42" customFormat="1" x14ac:dyDescent="0.2"/>
    <row r="141" s="42" customFormat="1" x14ac:dyDescent="0.2"/>
    <row r="142" s="42" customFormat="1" x14ac:dyDescent="0.2"/>
    <row r="143" s="42" customFormat="1" x14ac:dyDescent="0.2"/>
    <row r="144" s="42" customFormat="1" x14ac:dyDescent="0.2"/>
    <row r="145" s="42" customFormat="1" x14ac:dyDescent="0.2"/>
    <row r="146" s="42" customFormat="1" x14ac:dyDescent="0.2"/>
    <row r="147" s="42" customFormat="1" x14ac:dyDescent="0.2"/>
    <row r="148" s="42" customFormat="1" x14ac:dyDescent="0.2"/>
    <row r="149" s="42" customFormat="1" x14ac:dyDescent="0.2"/>
    <row r="150" s="42" customFormat="1" x14ac:dyDescent="0.2"/>
    <row r="151" s="42" customFormat="1" x14ac:dyDescent="0.2"/>
    <row r="152" s="42" customFormat="1" x14ac:dyDescent="0.2"/>
    <row r="153" s="42" customFormat="1" x14ac:dyDescent="0.2"/>
    <row r="154" s="42" customFormat="1" x14ac:dyDescent="0.2"/>
    <row r="155" s="42" customFormat="1" x14ac:dyDescent="0.2"/>
    <row r="156" s="42" customFormat="1" x14ac:dyDescent="0.2"/>
    <row r="157" s="42" customFormat="1" x14ac:dyDescent="0.2"/>
    <row r="158" s="42" customFormat="1" x14ac:dyDescent="0.2"/>
    <row r="159" s="42" customFormat="1" x14ac:dyDescent="0.2"/>
    <row r="160" s="42" customFormat="1" x14ac:dyDescent="0.2"/>
    <row r="161" s="42" customFormat="1" x14ac:dyDescent="0.2"/>
    <row r="162" s="42" customFormat="1" x14ac:dyDescent="0.2"/>
    <row r="163" s="42" customFormat="1" x14ac:dyDescent="0.2"/>
    <row r="164" s="42" customFormat="1" x14ac:dyDescent="0.2"/>
    <row r="165" s="42" customFormat="1" x14ac:dyDescent="0.2"/>
    <row r="166" s="42" customFormat="1" x14ac:dyDescent="0.2"/>
    <row r="167" s="42" customFormat="1" x14ac:dyDescent="0.2"/>
    <row r="168" s="42" customFormat="1" x14ac:dyDescent="0.2"/>
    <row r="169" s="42" customFormat="1" x14ac:dyDescent="0.2"/>
    <row r="170" s="42" customFormat="1" x14ac:dyDescent="0.2"/>
    <row r="171" s="42" customFormat="1" x14ac:dyDescent="0.2"/>
    <row r="172" s="42" customFormat="1" x14ac:dyDescent="0.2"/>
    <row r="173" s="42" customFormat="1" x14ac:dyDescent="0.2"/>
    <row r="174" s="42" customFormat="1" x14ac:dyDescent="0.2"/>
    <row r="175" s="42" customFormat="1" x14ac:dyDescent="0.2"/>
    <row r="176" s="42" customFormat="1" x14ac:dyDescent="0.2"/>
    <row r="177" s="42" customFormat="1" x14ac:dyDescent="0.2"/>
    <row r="178" s="42" customFormat="1" x14ac:dyDescent="0.2"/>
    <row r="179" s="42" customFormat="1" x14ac:dyDescent="0.2"/>
    <row r="180" s="42" customFormat="1" x14ac:dyDescent="0.2"/>
    <row r="181" s="42" customFormat="1" x14ac:dyDescent="0.2"/>
    <row r="182" s="42" customFormat="1" x14ac:dyDescent="0.2"/>
    <row r="183" s="42" customFormat="1" x14ac:dyDescent="0.2"/>
    <row r="184" s="42" customFormat="1" x14ac:dyDescent="0.2"/>
    <row r="185" s="42" customFormat="1" x14ac:dyDescent="0.2"/>
    <row r="186" s="42" customFormat="1" x14ac:dyDescent="0.2"/>
    <row r="187" s="42" customFormat="1" x14ac:dyDescent="0.2"/>
    <row r="188" s="42" customFormat="1" x14ac:dyDescent="0.2"/>
    <row r="189" s="42" customFormat="1" x14ac:dyDescent="0.2"/>
    <row r="190" s="42" customFormat="1" x14ac:dyDescent="0.2"/>
    <row r="191" s="42" customFormat="1" x14ac:dyDescent="0.2"/>
    <row r="192" s="42" customFormat="1" x14ac:dyDescent="0.2"/>
    <row r="193" s="42" customFormat="1" x14ac:dyDescent="0.2"/>
    <row r="194" s="42" customFormat="1" x14ac:dyDescent="0.2"/>
    <row r="195" s="42" customFormat="1" x14ac:dyDescent="0.2"/>
    <row r="196" s="42" customFormat="1" x14ac:dyDescent="0.2"/>
    <row r="197" s="42" customFormat="1" x14ac:dyDescent="0.2"/>
    <row r="198" s="42" customFormat="1" x14ac:dyDescent="0.2"/>
    <row r="199" s="42" customFormat="1" x14ac:dyDescent="0.2"/>
    <row r="200" s="42" customFormat="1" x14ac:dyDescent="0.2"/>
    <row r="201" s="42" customFormat="1" x14ac:dyDescent="0.2"/>
    <row r="202" s="42" customFormat="1" x14ac:dyDescent="0.2"/>
    <row r="203" s="42" customFormat="1" x14ac:dyDescent="0.2"/>
    <row r="204" s="42" customFormat="1" x14ac:dyDescent="0.2"/>
    <row r="205" s="42" customFormat="1" x14ac:dyDescent="0.2"/>
    <row r="206" s="42" customFormat="1" x14ac:dyDescent="0.2"/>
    <row r="207" s="42" customFormat="1" x14ac:dyDescent="0.2"/>
    <row r="208" s="42" customFormat="1" x14ac:dyDescent="0.2"/>
    <row r="209" s="42" customFormat="1" x14ac:dyDescent="0.2"/>
    <row r="210" s="42" customFormat="1" x14ac:dyDescent="0.2"/>
    <row r="211" s="42" customFormat="1" x14ac:dyDescent="0.2"/>
    <row r="212" s="42" customFormat="1" x14ac:dyDescent="0.2"/>
    <row r="213" s="42" customFormat="1" x14ac:dyDescent="0.2"/>
    <row r="214" s="42" customFormat="1" x14ac:dyDescent="0.2"/>
    <row r="215" s="42" customFormat="1" x14ac:dyDescent="0.2"/>
    <row r="216" s="42" customFormat="1" x14ac:dyDescent="0.2"/>
    <row r="217" s="42" customFormat="1" x14ac:dyDescent="0.2"/>
    <row r="218" s="42" customFormat="1" x14ac:dyDescent="0.2"/>
    <row r="219" s="42" customFormat="1" x14ac:dyDescent="0.2"/>
    <row r="220" s="42" customFormat="1" x14ac:dyDescent="0.2"/>
    <row r="221" s="42" customFormat="1" x14ac:dyDescent="0.2"/>
    <row r="222" s="42" customFormat="1" x14ac:dyDescent="0.2"/>
    <row r="223" s="42" customFormat="1" x14ac:dyDescent="0.2"/>
    <row r="224" s="42" customFormat="1" x14ac:dyDescent="0.2"/>
    <row r="225" s="42" customFormat="1" x14ac:dyDescent="0.2"/>
    <row r="226" s="42" customFormat="1" x14ac:dyDescent="0.2"/>
    <row r="227" s="42" customFormat="1" x14ac:dyDescent="0.2"/>
    <row r="228" s="42" customFormat="1" x14ac:dyDescent="0.2"/>
    <row r="229" s="42" customFormat="1" x14ac:dyDescent="0.2"/>
    <row r="230" s="42" customFormat="1" x14ac:dyDescent="0.2"/>
    <row r="231" s="42" customFormat="1" x14ac:dyDescent="0.2"/>
    <row r="232" s="42" customFormat="1" x14ac:dyDescent="0.2"/>
    <row r="233" s="42" customFormat="1" x14ac:dyDescent="0.2"/>
    <row r="234" s="42" customFormat="1" x14ac:dyDescent="0.2"/>
    <row r="235" s="42" customFormat="1" x14ac:dyDescent="0.2"/>
    <row r="236" s="42" customFormat="1" x14ac:dyDescent="0.2"/>
    <row r="237" s="42" customFormat="1" x14ac:dyDescent="0.2"/>
    <row r="238" s="42" customFormat="1" x14ac:dyDescent="0.2"/>
    <row r="239" s="42" customFormat="1" x14ac:dyDescent="0.2"/>
    <row r="240" s="42" customFormat="1" x14ac:dyDescent="0.2"/>
    <row r="241" s="42" customFormat="1" x14ac:dyDescent="0.2"/>
    <row r="242" s="42" customFormat="1" x14ac:dyDescent="0.2"/>
    <row r="243" s="42" customFormat="1" x14ac:dyDescent="0.2"/>
    <row r="244" s="42" customFormat="1" x14ac:dyDescent="0.2"/>
    <row r="245" s="42" customFormat="1" x14ac:dyDescent="0.2"/>
    <row r="246" s="42" customFormat="1" x14ac:dyDescent="0.2"/>
    <row r="247" s="42" customFormat="1" x14ac:dyDescent="0.2"/>
    <row r="248" s="42" customFormat="1" x14ac:dyDescent="0.2"/>
    <row r="249" s="42" customFormat="1" x14ac:dyDescent="0.2"/>
    <row r="250" s="42" customFormat="1" x14ac:dyDescent="0.2"/>
    <row r="251" s="42" customFormat="1" x14ac:dyDescent="0.2"/>
    <row r="252" s="42" customFormat="1" x14ac:dyDescent="0.2"/>
    <row r="253" s="42" customFormat="1" x14ac:dyDescent="0.2"/>
    <row r="254" s="42" customFormat="1" x14ac:dyDescent="0.2"/>
    <row r="255" s="42" customFormat="1" x14ac:dyDescent="0.2"/>
    <row r="256" s="42" customFormat="1" x14ac:dyDescent="0.2"/>
    <row r="257" s="42" customFormat="1" x14ac:dyDescent="0.2"/>
    <row r="258" s="42" customFormat="1" x14ac:dyDescent="0.2"/>
    <row r="259" s="42" customFormat="1" x14ac:dyDescent="0.2"/>
    <row r="260" s="42" customFormat="1" x14ac:dyDescent="0.2"/>
    <row r="261" s="42" customFormat="1" x14ac:dyDescent="0.2"/>
    <row r="262" s="42" customFormat="1" x14ac:dyDescent="0.2"/>
    <row r="263" s="42" customFormat="1" x14ac:dyDescent="0.2"/>
    <row r="264" s="42" customFormat="1" x14ac:dyDescent="0.2"/>
    <row r="265" s="42" customFormat="1" x14ac:dyDescent="0.2"/>
    <row r="266" s="42" customFormat="1" x14ac:dyDescent="0.2"/>
    <row r="267" s="42" customFormat="1" x14ac:dyDescent="0.2"/>
    <row r="268" s="42" customFormat="1" x14ac:dyDescent="0.2"/>
    <row r="269" s="42" customFormat="1" x14ac:dyDescent="0.2"/>
    <row r="270" s="42" customFormat="1" x14ac:dyDescent="0.2"/>
    <row r="271" s="42" customFormat="1" x14ac:dyDescent="0.2"/>
    <row r="272" s="42" customFormat="1" x14ac:dyDescent="0.2"/>
    <row r="273" s="42" customFormat="1" x14ac:dyDescent="0.2"/>
    <row r="274" s="42" customFormat="1" x14ac:dyDescent="0.2"/>
    <row r="275" s="42" customFormat="1" x14ac:dyDescent="0.2"/>
    <row r="276" s="42" customFormat="1" x14ac:dyDescent="0.2"/>
    <row r="277" s="42" customFormat="1" x14ac:dyDescent="0.2"/>
    <row r="278" s="42" customFormat="1" x14ac:dyDescent="0.2"/>
    <row r="279" s="42" customFormat="1" x14ac:dyDescent="0.2"/>
    <row r="280" s="42" customFormat="1" x14ac:dyDescent="0.2"/>
    <row r="281" s="42" customFormat="1" x14ac:dyDescent="0.2"/>
    <row r="282" s="42" customFormat="1" x14ac:dyDescent="0.2"/>
    <row r="283" s="42" customFormat="1" x14ac:dyDescent="0.2"/>
    <row r="284" s="42" customFormat="1" x14ac:dyDescent="0.2"/>
    <row r="285" s="42" customFormat="1" x14ac:dyDescent="0.2"/>
    <row r="286" s="42" customFormat="1" x14ac:dyDescent="0.2"/>
    <row r="287" s="42" customFormat="1" x14ac:dyDescent="0.2"/>
    <row r="288" s="42" customFormat="1" x14ac:dyDescent="0.2"/>
    <row r="289" s="42" customFormat="1" x14ac:dyDescent="0.2"/>
    <row r="290" s="42" customFormat="1" x14ac:dyDescent="0.2"/>
    <row r="291" s="42" customFormat="1" x14ac:dyDescent="0.2"/>
    <row r="292" s="42" customFormat="1" x14ac:dyDescent="0.2"/>
    <row r="293" s="42" customFormat="1" x14ac:dyDescent="0.2"/>
    <row r="294" s="42" customFormat="1" x14ac:dyDescent="0.2"/>
    <row r="295" s="42" customFormat="1" x14ac:dyDescent="0.2"/>
    <row r="296" s="42" customFormat="1" x14ac:dyDescent="0.2"/>
    <row r="297" s="42" customFormat="1" x14ac:dyDescent="0.2"/>
    <row r="298" s="42" customFormat="1" x14ac:dyDescent="0.2"/>
    <row r="299" s="42" customFormat="1" x14ac:dyDescent="0.2"/>
    <row r="300" s="42" customFormat="1" x14ac:dyDescent="0.2"/>
    <row r="301" s="42" customFormat="1" x14ac:dyDescent="0.2"/>
    <row r="302" s="42" customFormat="1" x14ac:dyDescent="0.2"/>
    <row r="303" s="42" customFormat="1" x14ac:dyDescent="0.2"/>
    <row r="304" s="42" customFormat="1" x14ac:dyDescent="0.2"/>
    <row r="305" s="42" customFormat="1" x14ac:dyDescent="0.2"/>
    <row r="306" s="42" customFormat="1" x14ac:dyDescent="0.2"/>
    <row r="307" s="42" customFormat="1" x14ac:dyDescent="0.2"/>
    <row r="308" s="42" customFormat="1" x14ac:dyDescent="0.2"/>
    <row r="309" s="42" customFormat="1" x14ac:dyDescent="0.2"/>
    <row r="310" s="42" customFormat="1" x14ac:dyDescent="0.2"/>
    <row r="311" s="42" customFormat="1" x14ac:dyDescent="0.2"/>
    <row r="312" s="42" customFormat="1" x14ac:dyDescent="0.2"/>
    <row r="313" s="42" customFormat="1" x14ac:dyDescent="0.2"/>
    <row r="314" s="42" customFormat="1" x14ac:dyDescent="0.2"/>
    <row r="315" s="42" customFormat="1" x14ac:dyDescent="0.2"/>
    <row r="316" s="42" customFormat="1" x14ac:dyDescent="0.2"/>
    <row r="317" s="42" customFormat="1" x14ac:dyDescent="0.2"/>
    <row r="318" s="42" customFormat="1" x14ac:dyDescent="0.2"/>
    <row r="319" s="42" customFormat="1" x14ac:dyDescent="0.2"/>
    <row r="320" s="42" customFormat="1" x14ac:dyDescent="0.2"/>
    <row r="321" s="42" customFormat="1" x14ac:dyDescent="0.2"/>
    <row r="322" s="42" customFormat="1" x14ac:dyDescent="0.2"/>
    <row r="323" s="42" customFormat="1" x14ac:dyDescent="0.2"/>
    <row r="324" s="42" customFormat="1" x14ac:dyDescent="0.2"/>
    <row r="325" s="42" customFormat="1" x14ac:dyDescent="0.2"/>
    <row r="326" s="42" customFormat="1" x14ac:dyDescent="0.2"/>
    <row r="327" s="42" customFormat="1" x14ac:dyDescent="0.2"/>
    <row r="328" s="42" customFormat="1" x14ac:dyDescent="0.2"/>
    <row r="329" s="42" customFormat="1" x14ac:dyDescent="0.2"/>
    <row r="330" s="42" customFormat="1" x14ac:dyDescent="0.2"/>
    <row r="331" s="42" customFormat="1" x14ac:dyDescent="0.2"/>
    <row r="332" s="42" customFormat="1" x14ac:dyDescent="0.2"/>
    <row r="333" s="42" customFormat="1" x14ac:dyDescent="0.2"/>
    <row r="334" s="42" customFormat="1" x14ac:dyDescent="0.2"/>
    <row r="335" s="42" customFormat="1" x14ac:dyDescent="0.2"/>
    <row r="336" s="42" customFormat="1" x14ac:dyDescent="0.2"/>
    <row r="337" s="42" customFormat="1" x14ac:dyDescent="0.2"/>
    <row r="338" s="42" customFormat="1" x14ac:dyDescent="0.2"/>
    <row r="339" s="42" customFormat="1" x14ac:dyDescent="0.2"/>
    <row r="340" s="42" customFormat="1" x14ac:dyDescent="0.2"/>
    <row r="341" s="42" customFormat="1" x14ac:dyDescent="0.2"/>
    <row r="342" s="42" customFormat="1" x14ac:dyDescent="0.2"/>
    <row r="343" s="42" customFormat="1" x14ac:dyDescent="0.2"/>
    <row r="344" s="42" customFormat="1" x14ac:dyDescent="0.2"/>
    <row r="345" s="42" customFormat="1" x14ac:dyDescent="0.2"/>
    <row r="346" s="42" customFormat="1" x14ac:dyDescent="0.2"/>
    <row r="347" s="42" customFormat="1" x14ac:dyDescent="0.2"/>
    <row r="348" s="42" customFormat="1" x14ac:dyDescent="0.2"/>
    <row r="349" s="42" customFormat="1" x14ac:dyDescent="0.2"/>
    <row r="350" s="42" customFormat="1" x14ac:dyDescent="0.2"/>
    <row r="351" s="42" customFormat="1" x14ac:dyDescent="0.2"/>
    <row r="352" s="42" customFormat="1" x14ac:dyDescent="0.2"/>
    <row r="353" s="42" customFormat="1" x14ac:dyDescent="0.2"/>
    <row r="354" s="42" customFormat="1" x14ac:dyDescent="0.2"/>
    <row r="355" s="42" customFormat="1" x14ac:dyDescent="0.2"/>
    <row r="356" s="42" customFormat="1" x14ac:dyDescent="0.2"/>
    <row r="357" s="42" customFormat="1" x14ac:dyDescent="0.2"/>
    <row r="358" s="42" customFormat="1" x14ac:dyDescent="0.2"/>
    <row r="359" s="42" customFormat="1" x14ac:dyDescent="0.2"/>
    <row r="360" s="42" customFormat="1" x14ac:dyDescent="0.2"/>
    <row r="361" s="42" customFormat="1" x14ac:dyDescent="0.2"/>
    <row r="362" s="42" customFormat="1" x14ac:dyDescent="0.2"/>
    <row r="363" s="42" customFormat="1" x14ac:dyDescent="0.2"/>
    <row r="364" s="42" customFormat="1" x14ac:dyDescent="0.2"/>
    <row r="365" s="42" customFormat="1" x14ac:dyDescent="0.2"/>
    <row r="366" s="42" customFormat="1" x14ac:dyDescent="0.2"/>
    <row r="367" s="42" customFormat="1" x14ac:dyDescent="0.2"/>
    <row r="368" s="42" customFormat="1" x14ac:dyDescent="0.2"/>
    <row r="369" s="42" customFormat="1" x14ac:dyDescent="0.2"/>
    <row r="370" s="42" customFormat="1" x14ac:dyDescent="0.2"/>
    <row r="371" s="42" customFormat="1" x14ac:dyDescent="0.2"/>
    <row r="372" s="42" customFormat="1" x14ac:dyDescent="0.2"/>
    <row r="373" s="42" customFormat="1" x14ac:dyDescent="0.2"/>
    <row r="374" s="42" customFormat="1" x14ac:dyDescent="0.2"/>
    <row r="375" s="42" customFormat="1" x14ac:dyDescent="0.2"/>
    <row r="376" s="42" customFormat="1" x14ac:dyDescent="0.2"/>
    <row r="377" s="42" customFormat="1" x14ac:dyDescent="0.2"/>
    <row r="378" s="42" customFormat="1" x14ac:dyDescent="0.2"/>
    <row r="379" s="42" customFormat="1" x14ac:dyDescent="0.2"/>
    <row r="380" s="42" customFormat="1" x14ac:dyDescent="0.2"/>
    <row r="381" s="42" customFormat="1" x14ac:dyDescent="0.2"/>
    <row r="382" s="42" customFormat="1" x14ac:dyDescent="0.2"/>
    <row r="383" s="42" customFormat="1" x14ac:dyDescent="0.2"/>
    <row r="384" s="42" customFormat="1" x14ac:dyDescent="0.2"/>
    <row r="385" s="42" customFormat="1" x14ac:dyDescent="0.2"/>
    <row r="386" s="42" customFormat="1" x14ac:dyDescent="0.2"/>
    <row r="387" s="42" customFormat="1" x14ac:dyDescent="0.2"/>
    <row r="388" s="42" customFormat="1" x14ac:dyDescent="0.2"/>
    <row r="389" s="42" customFormat="1" x14ac:dyDescent="0.2"/>
    <row r="390" s="42" customFormat="1" x14ac:dyDescent="0.2"/>
    <row r="391" s="42" customFormat="1" x14ac:dyDescent="0.2"/>
    <row r="392" s="42" customFormat="1" x14ac:dyDescent="0.2"/>
    <row r="393" s="42" customFormat="1" x14ac:dyDescent="0.2"/>
    <row r="394" s="42" customFormat="1" x14ac:dyDescent="0.2"/>
    <row r="395" s="42" customFormat="1" x14ac:dyDescent="0.2"/>
    <row r="396" s="42" customFormat="1" x14ac:dyDescent="0.2"/>
    <row r="397" s="42" customFormat="1" x14ac:dyDescent="0.2"/>
    <row r="398" s="42" customFormat="1" x14ac:dyDescent="0.2"/>
    <row r="399" s="42" customFormat="1" x14ac:dyDescent="0.2"/>
    <row r="400" s="42" customFormat="1" x14ac:dyDescent="0.2"/>
    <row r="401" s="42" customFormat="1" x14ac:dyDescent="0.2"/>
    <row r="402" s="42" customFormat="1" x14ac:dyDescent="0.2"/>
    <row r="403" s="42" customFormat="1" x14ac:dyDescent="0.2"/>
    <row r="404" s="42" customFormat="1" x14ac:dyDescent="0.2"/>
    <row r="405" s="42" customFormat="1" x14ac:dyDescent="0.2"/>
    <row r="406" s="42" customFormat="1" x14ac:dyDescent="0.2"/>
    <row r="407" s="42" customFormat="1" x14ac:dyDescent="0.2"/>
    <row r="408" s="42" customFormat="1" x14ac:dyDescent="0.2"/>
    <row r="409" s="42" customFormat="1" x14ac:dyDescent="0.2"/>
    <row r="410" s="42" customFormat="1" x14ac:dyDescent="0.2"/>
    <row r="411" s="42" customFormat="1" x14ac:dyDescent="0.2"/>
    <row r="412" s="42" customFormat="1" x14ac:dyDescent="0.2"/>
    <row r="413" s="42" customFormat="1" x14ac:dyDescent="0.2"/>
    <row r="414" s="42" customFormat="1" x14ac:dyDescent="0.2"/>
    <row r="415" s="42" customFormat="1" x14ac:dyDescent="0.2"/>
    <row r="416" s="42" customFormat="1" x14ac:dyDescent="0.2"/>
    <row r="417" s="42" customFormat="1" x14ac:dyDescent="0.2"/>
    <row r="418" s="42" customFormat="1" x14ac:dyDescent="0.2"/>
    <row r="419" s="42" customFormat="1" x14ac:dyDescent="0.2"/>
    <row r="420" s="42" customFormat="1" x14ac:dyDescent="0.2"/>
    <row r="421" s="42" customFormat="1" x14ac:dyDescent="0.2"/>
    <row r="422" s="42" customFormat="1" x14ac:dyDescent="0.2"/>
    <row r="423" s="42" customFormat="1" x14ac:dyDescent="0.2"/>
    <row r="424" s="42" customFormat="1" x14ac:dyDescent="0.2"/>
    <row r="425" s="42" customFormat="1" x14ac:dyDescent="0.2"/>
    <row r="426" s="42" customFormat="1" x14ac:dyDescent="0.2"/>
    <row r="427" s="42" customFormat="1" x14ac:dyDescent="0.2"/>
    <row r="428" s="42" customFormat="1" x14ac:dyDescent="0.2"/>
    <row r="429" s="42" customFormat="1" x14ac:dyDescent="0.2"/>
    <row r="430" s="42" customFormat="1" x14ac:dyDescent="0.2"/>
    <row r="431" s="42" customFormat="1" x14ac:dyDescent="0.2"/>
    <row r="432" s="42" customFormat="1" x14ac:dyDescent="0.2"/>
    <row r="433" s="42" customFormat="1" x14ac:dyDescent="0.2"/>
    <row r="434" s="42" customFormat="1" x14ac:dyDescent="0.2"/>
    <row r="435" s="42" customFormat="1" x14ac:dyDescent="0.2"/>
    <row r="436" s="42" customFormat="1" x14ac:dyDescent="0.2"/>
    <row r="437" s="42" customFormat="1" x14ac:dyDescent="0.2"/>
    <row r="438" s="42" customFormat="1" x14ac:dyDescent="0.2"/>
    <row r="439" s="42" customFormat="1" x14ac:dyDescent="0.2"/>
    <row r="440" s="42" customFormat="1" x14ac:dyDescent="0.2"/>
    <row r="441" s="42" customFormat="1" x14ac:dyDescent="0.2"/>
    <row r="442" s="42" customFormat="1" x14ac:dyDescent="0.2"/>
    <row r="443" s="42" customFormat="1" x14ac:dyDescent="0.2"/>
    <row r="444" s="42" customFormat="1" x14ac:dyDescent="0.2"/>
    <row r="445" s="42" customFormat="1" x14ac:dyDescent="0.2"/>
    <row r="446" s="42" customFormat="1" x14ac:dyDescent="0.2"/>
    <row r="447" s="42" customFormat="1" x14ac:dyDescent="0.2"/>
    <row r="448" s="42" customFormat="1" x14ac:dyDescent="0.2"/>
    <row r="449" s="42" customFormat="1" x14ac:dyDescent="0.2"/>
    <row r="450" s="42" customFormat="1" x14ac:dyDescent="0.2"/>
    <row r="451" s="42" customFormat="1" x14ac:dyDescent="0.2"/>
    <row r="452" s="42" customFormat="1" x14ac:dyDescent="0.2"/>
    <row r="453" s="42" customFormat="1" x14ac:dyDescent="0.2"/>
    <row r="454" s="42" customFormat="1" x14ac:dyDescent="0.2"/>
    <row r="455" s="42" customFormat="1" x14ac:dyDescent="0.2"/>
    <row r="456" s="42" customFormat="1" x14ac:dyDescent="0.2"/>
    <row r="457" s="42" customFormat="1" x14ac:dyDescent="0.2"/>
    <row r="458" s="42" customFormat="1" x14ac:dyDescent="0.2"/>
    <row r="459" s="42" customFormat="1" x14ac:dyDescent="0.2"/>
    <row r="460" s="42" customFormat="1" x14ac:dyDescent="0.2"/>
    <row r="461" s="42" customFormat="1" x14ac:dyDescent="0.2"/>
    <row r="462" s="42" customFormat="1" x14ac:dyDescent="0.2"/>
    <row r="463" s="42" customFormat="1" x14ac:dyDescent="0.2"/>
    <row r="464" s="42" customFormat="1" x14ac:dyDescent="0.2"/>
    <row r="465" s="42" customFormat="1" x14ac:dyDescent="0.2"/>
    <row r="466" s="42" customFormat="1" x14ac:dyDescent="0.2"/>
    <row r="467" s="42" customFormat="1" x14ac:dyDescent="0.2"/>
    <row r="468" s="42" customFormat="1" x14ac:dyDescent="0.2"/>
    <row r="469" s="42" customFormat="1" x14ac:dyDescent="0.2"/>
    <row r="470" s="42" customFormat="1" x14ac:dyDescent="0.2"/>
    <row r="471" s="42" customFormat="1" x14ac:dyDescent="0.2"/>
    <row r="472" s="42" customFormat="1" x14ac:dyDescent="0.2"/>
    <row r="473" s="42" customFormat="1" x14ac:dyDescent="0.2"/>
    <row r="474" s="42" customFormat="1" x14ac:dyDescent="0.2"/>
    <row r="475" s="42" customFormat="1" x14ac:dyDescent="0.2"/>
    <row r="476" s="42" customFormat="1" x14ac:dyDescent="0.2"/>
    <row r="477" s="42" customFormat="1" x14ac:dyDescent="0.2"/>
    <row r="478" s="42" customFormat="1" x14ac:dyDescent="0.2"/>
    <row r="479" s="42" customFormat="1" x14ac:dyDescent="0.2"/>
    <row r="480" s="42" customFormat="1" x14ac:dyDescent="0.2"/>
    <row r="481" s="42" customFormat="1" x14ac:dyDescent="0.2"/>
    <row r="482" s="42" customFormat="1" x14ac:dyDescent="0.2"/>
    <row r="483" s="42" customFormat="1" x14ac:dyDescent="0.2"/>
    <row r="484" s="42" customFormat="1" x14ac:dyDescent="0.2"/>
    <row r="485" s="42" customFormat="1" x14ac:dyDescent="0.2"/>
    <row r="486" s="42" customFormat="1" x14ac:dyDescent="0.2"/>
    <row r="487" s="42" customFormat="1" x14ac:dyDescent="0.2"/>
    <row r="488" s="42" customFormat="1" x14ac:dyDescent="0.2"/>
  </sheetData>
  <sheetProtection algorithmName="SHA-512" hashValue="ZhcCp0gTCY48AcimWCUKLuq/yDVjYfewsjE6NBHktynKrjYvGseh14ST4n1j1HE3et1+asjkQpDS00WlPb0XWw==" saltValue="ymmYXBLWvFNCM3iJRlufGw==" spinCount="100000" sheet="1" selectLockedCells="1" selectUnlockedCells="1"/>
  <conditionalFormatting sqref="B4:B18">
    <cfRule type="containsText" dxfId="11" priority="2" operator="containsText" text="GC">
      <formula>NOT(ISERROR(SEARCH("GC",B4)))</formula>
    </cfRule>
    <cfRule type="containsText" dxfId="10" priority="3" operator="containsText" text="KaM">
      <formula>NOT(ISERROR(SEARCH("KaM",B4)))</formula>
    </cfRule>
    <cfRule type="containsText" dxfId="9" priority="4" operator="containsText" text="ZF">
      <formula>NOT(ISERROR(SEARCH("ZF",B4)))</formula>
    </cfRule>
    <cfRule type="containsText" dxfId="8" priority="5" operator="containsText" text="ZSF">
      <formula>NOT(ISERROR(SEARCH("ZSF",B4)))</formula>
    </cfRule>
    <cfRule type="containsText" dxfId="7" priority="6" operator="containsText" text="TF">
      <formula>NOT(ISERROR(SEARCH("TF",B4)))</formula>
    </cfRule>
    <cfRule type="containsText" dxfId="6" priority="7" operator="containsText" text="FROV">
      <formula>NOT(ISERROR(SEARCH("FROV",B4)))</formula>
    </cfRule>
    <cfRule type="containsText" dxfId="5" priority="8" operator="containsText" text="PřF">
      <formula>NOT(ISERROR(SEARCH("PřF",B4)))</formula>
    </cfRule>
    <cfRule type="containsText" dxfId="4" priority="9" operator="containsText" text="PF">
      <formula>NOT(ISERROR(SEARCH("PF",B4)))</formula>
    </cfRule>
    <cfRule type="containsText" dxfId="3" priority="10" operator="containsText" text="FF">
      <formula>NOT(ISERROR(SEARCH("FF",B4)))</formula>
    </cfRule>
    <cfRule type="containsText" dxfId="2" priority="11" operator="containsText" text="EF">
      <formula>NOT(ISERROR(SEARCH("EF",B4)))</formula>
    </cfRule>
    <cfRule type="containsText" dxfId="1" priority="12" operator="containsText" text="REK">
      <formula>NOT(ISERROR(SEARCH("REK",B4)))</formula>
    </cfRule>
  </conditionalFormatting>
  <conditionalFormatting sqref="B16:B18">
    <cfRule type="containsText" dxfId="0" priority="1" operator="containsText" text="FZT">
      <formula>NOT(ISERROR(SEARCH("FZT",B16)))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/>
  <dimension ref="A1:I16"/>
  <sheetViews>
    <sheetView workbookViewId="0">
      <selection activeCell="B19" sqref="B19"/>
    </sheetView>
  </sheetViews>
  <sheetFormatPr defaultRowHeight="15" x14ac:dyDescent="0.25"/>
  <cols>
    <col min="1" max="1" width="9" style="53" customWidth="1"/>
    <col min="2" max="2" width="71" style="53" customWidth="1"/>
    <col min="3" max="3" width="44.140625" style="53" customWidth="1"/>
    <col min="4" max="4" width="62.140625" style="53" customWidth="1"/>
    <col min="5" max="5" width="28.7109375" style="53" customWidth="1"/>
    <col min="6" max="6" width="33.7109375" style="53" customWidth="1"/>
    <col min="7" max="7" width="18.42578125" style="53" customWidth="1"/>
    <col min="8" max="8" width="11.5703125" style="53" customWidth="1"/>
    <col min="9" max="9" width="14.28515625" style="53" customWidth="1"/>
    <col min="10" max="10" width="6.5703125" style="53" customWidth="1"/>
    <col min="11" max="28" width="50.7109375" style="53" customWidth="1"/>
    <col min="29" max="16384" width="9.140625" style="53"/>
  </cols>
  <sheetData>
    <row r="1" spans="1:9" s="52" customFormat="1" x14ac:dyDescent="0.25">
      <c r="A1" s="52" t="s">
        <v>73</v>
      </c>
      <c r="B1" s="52" t="s">
        <v>76</v>
      </c>
      <c r="C1" s="52" t="s">
        <v>77</v>
      </c>
      <c r="D1" s="52" t="s">
        <v>78</v>
      </c>
      <c r="E1" s="52" t="s">
        <v>79</v>
      </c>
      <c r="F1" s="52" t="s">
        <v>80</v>
      </c>
      <c r="G1" s="52" t="s">
        <v>81</v>
      </c>
      <c r="H1" s="52" t="s">
        <v>82</v>
      </c>
      <c r="I1" s="52" t="s">
        <v>100</v>
      </c>
    </row>
    <row r="2" spans="1:9" ht="30" customHeight="1" x14ac:dyDescent="0.25">
      <c r="A2" s="90">
        <v>1</v>
      </c>
      <c r="B2" s="63" t="s">
        <v>98</v>
      </c>
      <c r="C2" s="63"/>
      <c r="D2" s="55"/>
      <c r="E2" s="54"/>
      <c r="F2" s="54"/>
      <c r="G2" s="54"/>
    </row>
    <row r="3" spans="1:9" ht="30" customHeight="1" x14ac:dyDescent="0.25">
      <c r="A3" s="90">
        <v>2</v>
      </c>
      <c r="B3" s="64" t="s">
        <v>172</v>
      </c>
      <c r="C3" s="64" t="s">
        <v>173</v>
      </c>
      <c r="D3" s="64" t="s">
        <v>174</v>
      </c>
    </row>
    <row r="4" spans="1:9" ht="30" customHeight="1" x14ac:dyDescent="0.25">
      <c r="A4" s="90">
        <v>3</v>
      </c>
      <c r="B4" s="64" t="s">
        <v>181</v>
      </c>
      <c r="C4" s="63"/>
      <c r="D4" s="63"/>
      <c r="E4" s="63"/>
      <c r="F4" s="63"/>
    </row>
    <row r="5" spans="1:9" ht="30" customHeight="1" x14ac:dyDescent="0.25">
      <c r="A5" s="90">
        <v>4</v>
      </c>
      <c r="B5" s="63" t="s">
        <v>99</v>
      </c>
      <c r="C5" s="63" t="s">
        <v>175</v>
      </c>
      <c r="D5" s="56"/>
    </row>
    <row r="6" spans="1:9" ht="30" customHeight="1" x14ac:dyDescent="0.25">
      <c r="A6" s="90">
        <v>5</v>
      </c>
      <c r="B6" s="63" t="s">
        <v>182</v>
      </c>
      <c r="C6" s="63"/>
      <c r="D6" s="63"/>
      <c r="E6" s="63"/>
    </row>
    <row r="7" spans="1:9" ht="30" customHeight="1" x14ac:dyDescent="0.25">
      <c r="A7" s="90">
        <v>6</v>
      </c>
      <c r="B7" s="64" t="s">
        <v>176</v>
      </c>
      <c r="C7" s="64" t="s">
        <v>177</v>
      </c>
      <c r="D7" s="63" t="s">
        <v>178</v>
      </c>
      <c r="E7" s="64" t="s">
        <v>179</v>
      </c>
      <c r="F7" s="64" t="s">
        <v>180</v>
      </c>
    </row>
    <row r="8" spans="1:9" ht="39" customHeight="1" x14ac:dyDescent="0.25">
      <c r="A8" s="90">
        <v>7</v>
      </c>
      <c r="B8" s="64" t="s">
        <v>183</v>
      </c>
      <c r="C8" s="63" t="s">
        <v>184</v>
      </c>
      <c r="D8" s="63"/>
      <c r="E8" s="56"/>
      <c r="F8" s="56"/>
      <c r="G8" s="56"/>
      <c r="H8" s="56"/>
    </row>
    <row r="9" spans="1:9" ht="30" customHeight="1" x14ac:dyDescent="0.25">
      <c r="A9" s="90">
        <v>8</v>
      </c>
      <c r="B9" s="64" t="s">
        <v>185</v>
      </c>
      <c r="C9" s="56"/>
      <c r="D9" s="56"/>
      <c r="E9" s="56"/>
    </row>
    <row r="10" spans="1:9" ht="39.75" customHeight="1" x14ac:dyDescent="0.25">
      <c r="A10" s="90">
        <v>9</v>
      </c>
      <c r="B10" s="64" t="s">
        <v>186</v>
      </c>
      <c r="C10" s="56"/>
      <c r="D10" s="56"/>
    </row>
    <row r="11" spans="1:9" ht="36" customHeight="1" x14ac:dyDescent="0.25">
      <c r="A11" s="90">
        <v>10</v>
      </c>
      <c r="B11" s="63" t="s">
        <v>187</v>
      </c>
      <c r="C11" s="63" t="s">
        <v>188</v>
      </c>
      <c r="D11" s="63" t="s">
        <v>200</v>
      </c>
    </row>
    <row r="12" spans="1:9" ht="36" customHeight="1" x14ac:dyDescent="0.25">
      <c r="A12" s="90">
        <v>11</v>
      </c>
      <c r="B12" s="63" t="s">
        <v>189</v>
      </c>
      <c r="C12" s="63" t="s">
        <v>190</v>
      </c>
      <c r="D12" s="64"/>
      <c r="E12" s="64"/>
      <c r="F12" s="64"/>
    </row>
    <row r="13" spans="1:9" ht="30.75" customHeight="1" x14ac:dyDescent="0.25">
      <c r="A13" s="90">
        <v>12</v>
      </c>
      <c r="B13" s="63" t="s">
        <v>191</v>
      </c>
      <c r="E13" s="64"/>
      <c r="F13" s="64"/>
    </row>
    <row r="14" spans="1:9" ht="26.25" customHeight="1" x14ac:dyDescent="0.25">
      <c r="A14" s="90">
        <v>14</v>
      </c>
      <c r="B14" s="63" t="s">
        <v>192</v>
      </c>
      <c r="C14" s="63" t="s">
        <v>193</v>
      </c>
      <c r="D14" s="63" t="s">
        <v>194</v>
      </c>
    </row>
    <row r="15" spans="1:9" ht="26.25" customHeight="1" x14ac:dyDescent="0.25">
      <c r="A15" s="90">
        <v>15</v>
      </c>
      <c r="B15" s="63" t="s">
        <v>196</v>
      </c>
    </row>
    <row r="16" spans="1:9" x14ac:dyDescent="0.25">
      <c r="A16" s="90">
        <v>16</v>
      </c>
      <c r="B16" s="63" t="s">
        <v>195</v>
      </c>
    </row>
  </sheetData>
  <sheetProtection algorithmName="SHA-512" hashValue="NQKo2vlQCRnpGUAbWldMRIJ8s70DIjI9Lum8wwX/QiHBHDK0ft1Ip2a2ohk9VzK5acDSL1uW55wAJQCmvnWM9g==" saltValue="cqgSSJ8rfojjKg8/vrh3p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/>
  <dimension ref="A1:I16"/>
  <sheetViews>
    <sheetView workbookViewId="0">
      <selection activeCell="G27" sqref="G27"/>
    </sheetView>
  </sheetViews>
  <sheetFormatPr defaultRowHeight="15" x14ac:dyDescent="0.25"/>
  <cols>
    <col min="1" max="1" width="15.5703125" style="58" customWidth="1"/>
    <col min="2" max="2" width="13.5703125" style="60" customWidth="1"/>
    <col min="3" max="3" width="15" style="60" customWidth="1"/>
    <col min="4" max="4" width="16.5703125" style="60" customWidth="1"/>
    <col min="5" max="5" width="20.140625" style="60" customWidth="1"/>
    <col min="6" max="6" width="23.140625" style="60" customWidth="1"/>
    <col min="7" max="7" width="18" style="60" customWidth="1"/>
    <col min="8" max="8" width="18.42578125" style="60" customWidth="1"/>
    <col min="9" max="9" width="14.140625" style="60" customWidth="1"/>
    <col min="10" max="28" width="50.7109375" style="60" customWidth="1"/>
    <col min="29" max="16384" width="9.140625" style="60"/>
  </cols>
  <sheetData>
    <row r="1" spans="1:9" s="57" customFormat="1" x14ac:dyDescent="0.25">
      <c r="A1" s="57" t="s">
        <v>73</v>
      </c>
      <c r="B1" s="57" t="s">
        <v>76</v>
      </c>
      <c r="C1" s="57" t="s">
        <v>77</v>
      </c>
      <c r="D1" s="57" t="s">
        <v>78</v>
      </c>
      <c r="E1" s="57" t="s">
        <v>79</v>
      </c>
      <c r="F1" s="57" t="s">
        <v>80</v>
      </c>
      <c r="G1" s="57" t="s">
        <v>81</v>
      </c>
      <c r="H1" s="57" t="s">
        <v>82</v>
      </c>
      <c r="I1" s="57" t="s">
        <v>100</v>
      </c>
    </row>
    <row r="2" spans="1:9" ht="15" customHeight="1" x14ac:dyDescent="0.25">
      <c r="A2" s="90">
        <v>1</v>
      </c>
      <c r="B2" s="59">
        <v>1</v>
      </c>
      <c r="C2" s="59"/>
      <c r="D2" s="59"/>
      <c r="E2" s="59"/>
      <c r="F2" s="59"/>
      <c r="G2" s="59"/>
      <c r="H2" s="59"/>
      <c r="I2" s="59"/>
    </row>
    <row r="3" spans="1:9" ht="15" customHeight="1" x14ac:dyDescent="0.25">
      <c r="A3" s="90">
        <v>2</v>
      </c>
      <c r="B3" s="59">
        <v>1</v>
      </c>
      <c r="C3" s="59">
        <v>1</v>
      </c>
      <c r="D3" s="59">
        <v>1</v>
      </c>
      <c r="E3" s="59"/>
      <c r="F3" s="59"/>
      <c r="G3" s="59"/>
      <c r="H3" s="59"/>
      <c r="I3" s="59"/>
    </row>
    <row r="4" spans="1:9" ht="15" customHeight="1" x14ac:dyDescent="0.25">
      <c r="A4" s="90">
        <v>3</v>
      </c>
      <c r="B4" s="59">
        <v>8</v>
      </c>
      <c r="C4" s="59"/>
      <c r="D4" s="59"/>
      <c r="E4" s="59"/>
      <c r="F4" s="59"/>
      <c r="G4" s="59"/>
      <c r="H4" s="59"/>
      <c r="I4" s="59"/>
    </row>
    <row r="5" spans="1:9" ht="15" customHeight="1" x14ac:dyDescent="0.25">
      <c r="A5" s="90">
        <v>4</v>
      </c>
      <c r="B5" s="59">
        <v>1</v>
      </c>
      <c r="C5" s="59">
        <v>3</v>
      </c>
      <c r="D5" s="59"/>
      <c r="E5" s="59"/>
      <c r="F5" s="59"/>
      <c r="G5" s="59"/>
      <c r="H5" s="59"/>
      <c r="I5" s="59"/>
    </row>
    <row r="6" spans="1:9" ht="15" customHeight="1" x14ac:dyDescent="0.25">
      <c r="A6" s="90">
        <v>5</v>
      </c>
      <c r="B6" s="59">
        <v>3</v>
      </c>
      <c r="C6" s="59"/>
      <c r="D6" s="59"/>
      <c r="E6" s="59"/>
      <c r="F6" s="59"/>
      <c r="G6" s="59"/>
      <c r="H6" s="59"/>
      <c r="I6" s="59"/>
    </row>
    <row r="7" spans="1:9" ht="15" customHeight="1" x14ac:dyDescent="0.25">
      <c r="A7" s="90">
        <v>6</v>
      </c>
      <c r="B7" s="59">
        <v>8</v>
      </c>
      <c r="C7" s="59">
        <v>4</v>
      </c>
      <c r="D7" s="59">
        <v>16</v>
      </c>
      <c r="E7" s="59">
        <v>4</v>
      </c>
      <c r="F7" s="59">
        <v>4</v>
      </c>
      <c r="G7" s="59"/>
      <c r="H7" s="59"/>
      <c r="I7" s="59"/>
    </row>
    <row r="8" spans="1:9" ht="15" customHeight="1" x14ac:dyDescent="0.25">
      <c r="A8" s="90">
        <v>7</v>
      </c>
      <c r="B8" s="59">
        <v>1</v>
      </c>
      <c r="C8" s="59">
        <v>1</v>
      </c>
      <c r="D8" s="59"/>
      <c r="E8" s="59"/>
      <c r="F8" s="59"/>
      <c r="G8" s="59"/>
      <c r="H8" s="59"/>
      <c r="I8" s="59"/>
    </row>
    <row r="9" spans="1:9" ht="15" customHeight="1" x14ac:dyDescent="0.25">
      <c r="A9" s="90">
        <v>8</v>
      </c>
      <c r="B9" s="59">
        <v>4</v>
      </c>
      <c r="C9" s="59"/>
      <c r="D9" s="59"/>
      <c r="E9" s="59"/>
      <c r="F9" s="59"/>
      <c r="G9" s="59"/>
      <c r="H9" s="59"/>
      <c r="I9" s="59"/>
    </row>
    <row r="10" spans="1:9" ht="15" customHeight="1" x14ac:dyDescent="0.25">
      <c r="A10" s="90">
        <v>9</v>
      </c>
      <c r="B10" s="59">
        <v>5</v>
      </c>
      <c r="C10" s="59"/>
      <c r="D10" s="59"/>
      <c r="E10" s="59"/>
      <c r="F10" s="59"/>
      <c r="G10" s="59"/>
      <c r="H10" s="59"/>
      <c r="I10" s="59"/>
    </row>
    <row r="11" spans="1:9" x14ac:dyDescent="0.25">
      <c r="A11" s="90">
        <v>10</v>
      </c>
      <c r="B11" s="59">
        <v>3</v>
      </c>
      <c r="C11" s="59">
        <v>1</v>
      </c>
      <c r="D11" s="59">
        <v>1</v>
      </c>
      <c r="E11" s="59"/>
      <c r="F11" s="59"/>
      <c r="G11" s="59"/>
      <c r="H11" s="59"/>
      <c r="I11" s="59"/>
    </row>
    <row r="12" spans="1:9" x14ac:dyDescent="0.25">
      <c r="A12" s="90">
        <v>11</v>
      </c>
      <c r="B12" s="59"/>
      <c r="C12" s="59">
        <v>2</v>
      </c>
      <c r="D12" s="59"/>
      <c r="E12" s="59"/>
      <c r="F12" s="59"/>
      <c r="G12" s="59"/>
      <c r="H12" s="59"/>
      <c r="I12" s="59"/>
    </row>
    <row r="13" spans="1:9" x14ac:dyDescent="0.25">
      <c r="A13" s="90">
        <v>12</v>
      </c>
      <c r="B13" s="59"/>
      <c r="C13" s="59"/>
      <c r="D13" s="59"/>
      <c r="E13" s="59"/>
      <c r="F13" s="59"/>
      <c r="G13" s="59"/>
      <c r="H13" s="59"/>
      <c r="I13" s="59"/>
    </row>
    <row r="14" spans="1:9" x14ac:dyDescent="0.25">
      <c r="A14" s="90">
        <v>14</v>
      </c>
      <c r="B14" s="59">
        <v>30</v>
      </c>
      <c r="C14" s="59">
        <v>1</v>
      </c>
      <c r="D14" s="59">
        <v>85</v>
      </c>
      <c r="E14" s="59"/>
      <c r="F14" s="59"/>
      <c r="G14" s="59"/>
      <c r="H14" s="59"/>
      <c r="I14" s="59"/>
    </row>
    <row r="15" spans="1:9" x14ac:dyDescent="0.25">
      <c r="A15" s="90">
        <v>15</v>
      </c>
      <c r="B15" s="59">
        <v>1</v>
      </c>
      <c r="C15" s="59"/>
      <c r="D15" s="59"/>
      <c r="E15" s="59"/>
      <c r="F15" s="59"/>
      <c r="G15" s="59"/>
      <c r="H15" s="59"/>
      <c r="I15" s="59"/>
    </row>
    <row r="16" spans="1:9" x14ac:dyDescent="0.25">
      <c r="A16" s="90">
        <v>16</v>
      </c>
      <c r="B16" s="59">
        <v>1</v>
      </c>
      <c r="C16" s="59"/>
      <c r="D16" s="59"/>
      <c r="E16" s="59"/>
      <c r="F16" s="59"/>
      <c r="G16" s="59"/>
      <c r="H16" s="59"/>
      <c r="I16" s="59"/>
    </row>
  </sheetData>
  <sheetProtection algorithmName="SHA-512" hashValue="5DGD364WUo+3qvx5aHK6TNe4vb5Zr+dMvSUTJezMYC5xSBbM6SawMEao+Sq/HcTVua+yF3pL/fmVH9RlL8/QMA==" saltValue="v/j55qXZ/pmoIDmkjx8/5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E4B0757F7999542B25D2087F2A13603" ma:contentTypeVersion="2" ma:contentTypeDescription="Vytvoří nový dokument" ma:contentTypeScope="" ma:versionID="5e17896b5dd015cda66a34a23da7bc30">
  <xsd:schema xmlns:xsd="http://www.w3.org/2001/XMLSchema" xmlns:xs="http://www.w3.org/2001/XMLSchema" xmlns:p="http://schemas.microsoft.com/office/2006/metadata/properties" xmlns:ns2="c4de444a-2853-4fb5-bc6e-24d479ac7bcd" targetNamespace="http://schemas.microsoft.com/office/2006/metadata/properties" ma:root="true" ma:fieldsID="8faf2fe5351a306832d94a77f41242bc" ns2:_="">
    <xsd:import namespace="c4de444a-2853-4fb5-bc6e-24d479ac7b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e444a-2853-4fb5-bc6e-24d479ac7bc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A6E353-6000-42AE-8623-9C91080903AB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c4de444a-2853-4fb5-bc6e-24d479ac7bcd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4695843-FF7F-4F3B-B470-39E2904556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9B6B99-B755-477A-A4E3-CD8F10BC20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de444a-2853-4fb5-bc6e-24d479ac7b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3</vt:i4>
      </vt:variant>
    </vt:vector>
  </HeadingPairs>
  <TitlesOfParts>
    <vt:vector size="9" baseType="lpstr">
      <vt:lpstr>Zpráva FSP24+</vt:lpstr>
      <vt:lpstr>Přehled projektů FSP 24-26</vt:lpstr>
      <vt:lpstr>zmeny25</vt:lpstr>
      <vt:lpstr>DATA FSP</vt:lpstr>
      <vt:lpstr>Indikátory_datově</vt:lpstr>
      <vt:lpstr>Cílový stav 25-datově</vt:lpstr>
      <vt:lpstr>'Přehled projektů FSP 24-26'!Názvy_tisku</vt:lpstr>
      <vt:lpstr>'Přehled projektů FSP 24-26'!Oblast_tisku</vt:lpstr>
      <vt:lpstr>'Zpráva FSP24+'!Oblast_tisku</vt:lpstr>
    </vt:vector>
  </TitlesOfParts>
  <Company>JČU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Tomáš Lysenko-Chvíla</dc:creator>
  <cp:lastModifiedBy>Štumpfová Barbora Mgr.</cp:lastModifiedBy>
  <cp:lastPrinted>2023-12-18T11:01:15Z</cp:lastPrinted>
  <dcterms:created xsi:type="dcterms:W3CDTF">2010-12-20T10:32:29Z</dcterms:created>
  <dcterms:modified xsi:type="dcterms:W3CDTF">2025-12-11T13:37:29Z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0x0101005E4B0757F7999542B25D2087F2A13603</vt:lpwstr>
  </property>
</Properties>
</file>